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185" windowWidth="23955" windowHeight="11220"/>
  </bookViews>
  <sheets>
    <sheet name="Export" sheetId="2" r:id="rId1"/>
    <sheet name="Entrée" sheetId="1" r:id="rId2"/>
    <sheet name="Calcul" sheetId="3" r:id="rId3"/>
  </sheets>
  <calcPr calcId="145621"/>
</workbook>
</file>

<file path=xl/calcChain.xml><?xml version="1.0" encoding="utf-8"?>
<calcChain xmlns="http://schemas.openxmlformats.org/spreadsheetml/2006/main">
  <c r="A2" i="2" l="1"/>
  <c r="B2" i="2"/>
  <c r="C2" i="2"/>
  <c r="D2" i="2"/>
  <c r="A8" i="2"/>
  <c r="B8" i="2"/>
  <c r="C8" i="2"/>
  <c r="D8" i="2"/>
  <c r="A10" i="2"/>
  <c r="B10" i="2"/>
  <c r="C10" i="2"/>
  <c r="D10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7" i="2"/>
  <c r="B7" i="2"/>
  <c r="C7" i="2"/>
  <c r="D7" i="2"/>
  <c r="A11" i="2"/>
  <c r="B11" i="2"/>
  <c r="C11" i="2"/>
  <c r="D11" i="2"/>
  <c r="A3" i="2"/>
  <c r="B3" i="2"/>
  <c r="C3" i="2"/>
  <c r="D3" i="2"/>
  <c r="A4" i="2"/>
  <c r="B4" i="2"/>
  <c r="C4" i="2"/>
  <c r="D4" i="2"/>
  <c r="A5" i="2"/>
  <c r="B5" i="2"/>
  <c r="C5" i="2"/>
  <c r="D5" i="2"/>
  <c r="A9" i="2"/>
  <c r="B9" i="2"/>
  <c r="C9" i="2"/>
  <c r="D9" i="2"/>
  <c r="A6" i="2"/>
  <c r="B6" i="2"/>
  <c r="C6" i="2"/>
  <c r="D6" i="2"/>
  <c r="A49" i="2" l="1"/>
  <c r="B49" i="2"/>
  <c r="C49" i="2"/>
  <c r="D49" i="2"/>
  <c r="A48" i="2"/>
  <c r="B48" i="2"/>
  <c r="C48" i="2"/>
  <c r="D48" i="2"/>
  <c r="A47" i="2"/>
  <c r="B47" i="2"/>
  <c r="C47" i="2"/>
  <c r="D47" i="2"/>
  <c r="A46" i="2"/>
  <c r="B46" i="2"/>
  <c r="C46" i="2"/>
  <c r="D46" i="2"/>
  <c r="A45" i="2"/>
  <c r="B45" i="2"/>
  <c r="C45" i="2"/>
  <c r="D45" i="2"/>
  <c r="A44" i="2"/>
  <c r="B44" i="2"/>
  <c r="C44" i="2"/>
  <c r="D44" i="2"/>
  <c r="A43" i="2"/>
  <c r="B43" i="2"/>
  <c r="C43" i="2"/>
  <c r="D43" i="2"/>
  <c r="A42" i="2"/>
  <c r="B42" i="2"/>
  <c r="C42" i="2"/>
  <c r="D42" i="2"/>
  <c r="A41" i="2"/>
  <c r="B41" i="2"/>
  <c r="C41" i="2"/>
  <c r="D41" i="2"/>
  <c r="A40" i="2"/>
  <c r="B40" i="2"/>
  <c r="C40" i="2"/>
  <c r="D40" i="2"/>
  <c r="A39" i="2"/>
  <c r="B39" i="2"/>
  <c r="C39" i="2"/>
  <c r="D39" i="2"/>
  <c r="A38" i="2"/>
  <c r="B38" i="2"/>
  <c r="C38" i="2"/>
  <c r="D38" i="2"/>
  <c r="A37" i="2"/>
  <c r="B37" i="2"/>
  <c r="C37" i="2"/>
  <c r="D37" i="2"/>
  <c r="A36" i="2"/>
  <c r="B36" i="2"/>
  <c r="C36" i="2"/>
  <c r="D36" i="2"/>
  <c r="A35" i="2"/>
  <c r="B35" i="2"/>
  <c r="C35" i="2"/>
  <c r="D35" i="2"/>
  <c r="A34" i="2"/>
  <c r="B34" i="2"/>
  <c r="C34" i="2"/>
  <c r="D34" i="2"/>
  <c r="A33" i="2"/>
  <c r="B33" i="2"/>
  <c r="C33" i="2"/>
  <c r="D33" i="2"/>
  <c r="A32" i="2"/>
  <c r="B32" i="2"/>
  <c r="C32" i="2"/>
  <c r="D32" i="2"/>
  <c r="A31" i="2"/>
  <c r="B31" i="2"/>
  <c r="C31" i="2"/>
  <c r="D31" i="2"/>
  <c r="A30" i="2"/>
  <c r="B30" i="2"/>
  <c r="C30" i="2"/>
  <c r="D30" i="2"/>
  <c r="A29" i="2"/>
  <c r="B29" i="2"/>
  <c r="C29" i="2"/>
  <c r="D29" i="2"/>
  <c r="A28" i="2"/>
  <c r="B28" i="2"/>
  <c r="C28" i="2"/>
  <c r="D28" i="2"/>
  <c r="A27" i="2"/>
  <c r="B27" i="2"/>
  <c r="C27" i="2"/>
  <c r="D27" i="2"/>
  <c r="A26" i="2"/>
  <c r="B26" i="2"/>
  <c r="C26" i="2"/>
  <c r="D26" i="2"/>
  <c r="A25" i="2"/>
  <c r="B25" i="2"/>
  <c r="C25" i="2"/>
  <c r="D25" i="2"/>
  <c r="A24" i="2"/>
  <c r="B24" i="2"/>
  <c r="C24" i="2"/>
  <c r="D24" i="2"/>
  <c r="A23" i="2"/>
  <c r="B23" i="2"/>
  <c r="C23" i="2"/>
  <c r="D23" i="2"/>
  <c r="A22" i="2"/>
  <c r="B22" i="2"/>
  <c r="C22" i="2"/>
  <c r="D22" i="2"/>
  <c r="A21" i="2"/>
  <c r="B21" i="2"/>
  <c r="C21" i="2"/>
  <c r="D21" i="2"/>
  <c r="A20" i="2"/>
  <c r="B20" i="2"/>
  <c r="C20" i="2"/>
  <c r="D20" i="2"/>
  <c r="A19" i="2"/>
  <c r="B19" i="2"/>
  <c r="C19" i="2"/>
  <c r="D19" i="2"/>
  <c r="A33" i="3"/>
  <c r="B33" i="3"/>
  <c r="A32" i="3"/>
  <c r="B32" i="3"/>
  <c r="A31" i="3"/>
  <c r="B31" i="3"/>
  <c r="A30" i="3"/>
  <c r="B30" i="3"/>
  <c r="A29" i="3"/>
  <c r="B29" i="3"/>
  <c r="A28" i="3"/>
  <c r="B28" i="3"/>
  <c r="A27" i="3"/>
  <c r="B27" i="3"/>
  <c r="A26" i="3"/>
  <c r="B26" i="3"/>
  <c r="A25" i="3"/>
  <c r="B25" i="3"/>
  <c r="A24" i="3"/>
  <c r="B24" i="3"/>
  <c r="A23" i="3"/>
  <c r="B23" i="3"/>
  <c r="A22" i="3"/>
  <c r="B22" i="3"/>
  <c r="A21" i="3"/>
  <c r="B21" i="3"/>
  <c r="A20" i="3"/>
  <c r="B20" i="3"/>
  <c r="A19" i="3"/>
  <c r="B19" i="3"/>
  <c r="A18" i="3"/>
  <c r="B18" i="3"/>
  <c r="A17" i="3"/>
  <c r="E6" i="2" s="1"/>
  <c r="B17" i="3"/>
  <c r="F6" i="2" s="1"/>
  <c r="A16" i="3"/>
  <c r="E9" i="2" s="1"/>
  <c r="B16" i="3"/>
  <c r="F9" i="2" s="1"/>
  <c r="B2" i="3"/>
  <c r="F2" i="2" s="1"/>
  <c r="B3" i="3"/>
  <c r="F8" i="2" s="1"/>
  <c r="B4" i="3"/>
  <c r="F10" i="2" s="1"/>
  <c r="B5" i="3"/>
  <c r="F12" i="2" s="1"/>
  <c r="B6" i="3"/>
  <c r="F13" i="2" s="1"/>
  <c r="B7" i="3"/>
  <c r="F14" i="2" s="1"/>
  <c r="B8" i="3"/>
  <c r="F15" i="2" s="1"/>
  <c r="B9" i="3"/>
  <c r="F16" i="2" s="1"/>
  <c r="B10" i="3"/>
  <c r="F17" i="2" s="1"/>
  <c r="B11" i="3"/>
  <c r="F7" i="2" s="1"/>
  <c r="B12" i="3"/>
  <c r="F11" i="2" s="1"/>
  <c r="B13" i="3"/>
  <c r="F3" i="2" s="1"/>
  <c r="B14" i="3"/>
  <c r="F4" i="2" s="1"/>
  <c r="B15" i="3"/>
  <c r="F5" i="2" s="1"/>
  <c r="A15" i="3"/>
  <c r="E5" i="2" s="1"/>
  <c r="A14" i="3"/>
  <c r="E4" i="2" s="1"/>
  <c r="A13" i="3"/>
  <c r="E3" i="2" s="1"/>
  <c r="A12" i="3"/>
  <c r="E11" i="2" s="1"/>
  <c r="A11" i="3"/>
  <c r="E7" i="2" s="1"/>
  <c r="A10" i="3"/>
  <c r="E17" i="2" s="1"/>
  <c r="A9" i="3"/>
  <c r="E16" i="2" s="1"/>
  <c r="A8" i="3"/>
  <c r="E15" i="2" s="1"/>
  <c r="A7" i="3"/>
  <c r="E14" i="2" s="1"/>
  <c r="A6" i="3"/>
  <c r="E13" i="2" s="1"/>
  <c r="A5" i="3"/>
  <c r="E12" i="2" s="1"/>
  <c r="A4" i="3"/>
  <c r="E10" i="2" s="1"/>
  <c r="A3" i="3"/>
  <c r="E8" i="2" s="1"/>
  <c r="A2" i="3"/>
  <c r="E2" i="2" s="1"/>
  <c r="D18" i="2"/>
  <c r="C18" i="2"/>
  <c r="A18" i="2"/>
  <c r="B18" i="2"/>
  <c r="E19" i="2" l="1"/>
  <c r="F20" i="2"/>
  <c r="F26" i="2"/>
  <c r="F18" i="2"/>
  <c r="E21" i="2"/>
  <c r="E22" i="2"/>
  <c r="E24" i="2"/>
  <c r="E25" i="2"/>
  <c r="E28" i="2"/>
  <c r="E30" i="2"/>
  <c r="E32" i="2"/>
  <c r="E34" i="2"/>
  <c r="E36" i="2"/>
  <c r="E38" i="2"/>
  <c r="E40" i="2"/>
  <c r="E42" i="2"/>
  <c r="E44" i="2"/>
  <c r="E46" i="2"/>
  <c r="E48" i="2"/>
  <c r="F23" i="2"/>
  <c r="F27" i="2"/>
  <c r="F29" i="2"/>
  <c r="F31" i="2"/>
  <c r="F33" i="2"/>
  <c r="F35" i="2"/>
  <c r="F37" i="2"/>
  <c r="F39" i="2"/>
  <c r="F41" i="2"/>
  <c r="F43" i="2"/>
  <c r="F45" i="2"/>
  <c r="F47" i="2"/>
  <c r="F49" i="2"/>
  <c r="E20" i="2"/>
  <c r="E23" i="2"/>
  <c r="E26" i="2"/>
  <c r="E27" i="2"/>
  <c r="E29" i="2"/>
  <c r="E31" i="2"/>
  <c r="E33" i="2"/>
  <c r="E35" i="2"/>
  <c r="E37" i="2"/>
  <c r="E39" i="2"/>
  <c r="E41" i="2"/>
  <c r="E43" i="2"/>
  <c r="E45" i="2"/>
  <c r="E47" i="2"/>
  <c r="E49" i="2"/>
  <c r="E18" i="2"/>
  <c r="F19" i="2"/>
  <c r="F21" i="2"/>
  <c r="F22" i="2"/>
  <c r="F24" i="2"/>
  <c r="F25" i="2"/>
  <c r="F28" i="2"/>
  <c r="F30" i="2"/>
  <c r="F32" i="2"/>
  <c r="F34" i="2"/>
  <c r="F36" i="2"/>
  <c r="F38" i="2"/>
  <c r="F40" i="2"/>
  <c r="F42" i="2"/>
  <c r="F44" i="2"/>
  <c r="F46" i="2"/>
  <c r="F48" i="2"/>
</calcChain>
</file>

<file path=xl/connections.xml><?xml version="1.0" encoding="utf-8"?>
<connections xmlns="http://schemas.openxmlformats.org/spreadsheetml/2006/main">
  <connection id="1" name="WEB" type="4" refreshedVersion="0" background="1">
    <webPr xml="1" sourceData="1" url="M:\Site Internet\Fastral.be\xml\clients\WEB.xml" htmlTables="1" htmlFormat="all"/>
  </connection>
</connections>
</file>

<file path=xl/sharedStrings.xml><?xml version="1.0" encoding="utf-8"?>
<sst xmlns="http://schemas.openxmlformats.org/spreadsheetml/2006/main" count="268" uniqueCount="167">
  <si>
    <t>Num_commande</t>
  </si>
  <si>
    <t>Ref_2</t>
  </si>
  <si>
    <t>PrixTotalCalcule</t>
  </si>
  <si>
    <t>daDateCommande</t>
  </si>
  <si>
    <t>daConfirmation</t>
  </si>
  <si>
    <t>Delai</t>
  </si>
  <si>
    <t>Repere_Termine</t>
  </si>
  <si>
    <t>oEtatProjet</t>
  </si>
  <si>
    <t>Client</t>
  </si>
  <si>
    <t>En_lot_Production</t>
  </si>
  <si>
    <t>79438 PRE CDE -C</t>
  </si>
  <si>
    <t>80107C</t>
  </si>
  <si>
    <t>80246C</t>
  </si>
  <si>
    <t>80685</t>
  </si>
  <si>
    <t>80755C</t>
  </si>
  <si>
    <t>80800C</t>
  </si>
  <si>
    <t>80820C</t>
  </si>
  <si>
    <t>80896</t>
  </si>
  <si>
    <t>80998</t>
  </si>
  <si>
    <t>80093C</t>
  </si>
  <si>
    <t>80285C</t>
  </si>
  <si>
    <t>79623 PRE COMMANDE</t>
  </si>
  <si>
    <t>79886C</t>
  </si>
  <si>
    <t>79951C</t>
  </si>
  <si>
    <t>80170C</t>
  </si>
  <si>
    <t>80029C</t>
  </si>
  <si>
    <t>80039C</t>
  </si>
  <si>
    <t>80041C</t>
  </si>
  <si>
    <t>80092C</t>
  </si>
  <si>
    <t>80173C</t>
  </si>
  <si>
    <t>80221C</t>
  </si>
  <si>
    <t>80242C</t>
  </si>
  <si>
    <t>80254C</t>
  </si>
  <si>
    <t>80255C</t>
  </si>
  <si>
    <t>80300C</t>
  </si>
  <si>
    <t>80302C</t>
  </si>
  <si>
    <t>80334C</t>
  </si>
  <si>
    <t>80395C</t>
  </si>
  <si>
    <t>80478C</t>
  </si>
  <si>
    <t>80758C</t>
  </si>
  <si>
    <t>80599C</t>
  </si>
  <si>
    <t>80757C</t>
  </si>
  <si>
    <t>SAADAN</t>
  </si>
  <si>
    <t>HOUBRECHTS</t>
  </si>
  <si>
    <t>79886  BRUNCARLIER</t>
  </si>
  <si>
    <t>CORNET</t>
  </si>
  <si>
    <t>KERFF 80599</t>
  </si>
  <si>
    <t>BOUILLENNE</t>
  </si>
  <si>
    <t>REYKENS</t>
  </si>
  <si>
    <t>DUKERS</t>
  </si>
  <si>
    <t>FRANCO</t>
  </si>
  <si>
    <t>ZAGARELLA</t>
  </si>
  <si>
    <t>LO PRESTI</t>
  </si>
  <si>
    <t>BRUNCARLIER</t>
  </si>
  <si>
    <t>TOITURE LEFIN PEPINSTER</t>
  </si>
  <si>
    <t>DESMET7</t>
  </si>
  <si>
    <t>ARNOLS</t>
  </si>
  <si>
    <t>DEPOSSON</t>
  </si>
  <si>
    <t>MOERS</t>
  </si>
  <si>
    <t>COUNET</t>
  </si>
  <si>
    <t>HEINEN</t>
  </si>
  <si>
    <t>CASTRONOVO</t>
  </si>
  <si>
    <t>MRAZ</t>
  </si>
  <si>
    <t>DEBY</t>
  </si>
  <si>
    <t>GABRIELE</t>
  </si>
  <si>
    <t>TOUSSAINT</t>
  </si>
  <si>
    <t>DICONSTANTINO SOLDE</t>
  </si>
  <si>
    <t>DE MARIA</t>
  </si>
  <si>
    <t>CORDON</t>
  </si>
  <si>
    <t>MARCINIAK</t>
  </si>
  <si>
    <t>KERFF CLOES</t>
  </si>
  <si>
    <t>LICATA PORTE</t>
  </si>
  <si>
    <t>13/09/2017 09:11:23</t>
  </si>
  <si>
    <t>25/10/2017 14:05:44</t>
  </si>
  <si>
    <t>7/11/2017 13:10:46</t>
  </si>
  <si>
    <t>13/12/2017 11:03:51</t>
  </si>
  <si>
    <t>19/12/2017 14:57:40</t>
  </si>
  <si>
    <t>8/01/2018 10:37:43</t>
  </si>
  <si>
    <t>9/01/2018 10:19:15</t>
  </si>
  <si>
    <t>16/01/2018 11:53:00</t>
  </si>
  <si>
    <t>25/01/2018 10:49:30</t>
  </si>
  <si>
    <t>25/10/2017 11:34:58</t>
  </si>
  <si>
    <t>10/11/2017 07:49:38</t>
  </si>
  <si>
    <t>26/09/2017 08:29:39</t>
  </si>
  <si>
    <t>11/10/2017 10:06:04</t>
  </si>
  <si>
    <t>17/10/2017 11:59:29</t>
  </si>
  <si>
    <t>31/10/2017 09:41:10</t>
  </si>
  <si>
    <t>23/10/2017 10:24:45</t>
  </si>
  <si>
    <t>23/10/2017 13:30:06</t>
  </si>
  <si>
    <t>23/10/2017 13:58:02</t>
  </si>
  <si>
    <t>25/10/2017 11:13:19</t>
  </si>
  <si>
    <t>31/10/2017 10:31:00</t>
  </si>
  <si>
    <t>6/11/2017 12:44:08</t>
  </si>
  <si>
    <t>7/11/2017 11:10:02</t>
  </si>
  <si>
    <t>7/11/2017 15:37:36</t>
  </si>
  <si>
    <t>8/11/2017 07:53:09</t>
  </si>
  <si>
    <t>14/11/2017 07:37:18</t>
  </si>
  <si>
    <t>14/11/2017 08:28:51</t>
  </si>
  <si>
    <t>14/11/2017 16:07:44</t>
  </si>
  <si>
    <t>20/11/2017 14:25:37</t>
  </si>
  <si>
    <t>24/11/2017 07:38:10</t>
  </si>
  <si>
    <t>20/12/2017 07:30:09</t>
  </si>
  <si>
    <t>5/12/2017 13:33:30</t>
  </si>
  <si>
    <t>19/12/2017 15:42:49</t>
  </si>
  <si>
    <t>18/09/2017 08:56:57</t>
  </si>
  <si>
    <t>30/10/2017 11:08:45</t>
  </si>
  <si>
    <t>14/11/2017 09:20:46</t>
  </si>
  <si>
    <t>18/01/2018 09:03:02</t>
  </si>
  <si>
    <t>29/01/2018 09:09:47</t>
  </si>
  <si>
    <t>10/01/2018 10:44:00</t>
  </si>
  <si>
    <t>30/10/2017 10:00:53</t>
  </si>
  <si>
    <t>15/11/2017 08:53:16</t>
  </si>
  <si>
    <t>18/10/2017 11:15:38</t>
  </si>
  <si>
    <t>7/11/2017 16:00:10</t>
  </si>
  <si>
    <t>8/11/2017 10:57:35</t>
  </si>
  <si>
    <t>24/10/2017 08:42:08</t>
  </si>
  <si>
    <t>30/10/2017 09:50:21</t>
  </si>
  <si>
    <t>30/10/2017 09:52:41</t>
  </si>
  <si>
    <t>30/10/2017 09:56:52</t>
  </si>
  <si>
    <t>6/11/2017 08:57:51</t>
  </si>
  <si>
    <t>7/11/2017 08:50:44</t>
  </si>
  <si>
    <t>20/11/2017 10:13:57</t>
  </si>
  <si>
    <t>14/11/2017 09:22:29</t>
  </si>
  <si>
    <t>14/11/2017 09:19:01</t>
  </si>
  <si>
    <t>16/11/2017 08:01:55</t>
  </si>
  <si>
    <t>16/11/2017 08:05:14</t>
  </si>
  <si>
    <t>22/11/2017 09:00:08</t>
  </si>
  <si>
    <t>22/11/2017 09:07:22</t>
  </si>
  <si>
    <t>28/11/2017 09:18:16</t>
  </si>
  <si>
    <t>8/01/2018 08:37:03</t>
  </si>
  <si>
    <t>13/12/2017 08:08:42</t>
  </si>
  <si>
    <t>21/12/2017 13:34:14</t>
  </si>
  <si>
    <t>17/12/2013</t>
  </si>
  <si>
    <t>18/01/2024</t>
  </si>
  <si>
    <t>18/01/2016</t>
  </si>
  <si>
    <t>18/01/2025</t>
  </si>
  <si>
    <t>18/01/31 pose 29/01</t>
  </si>
  <si>
    <t>18/01/2017</t>
  </si>
  <si>
    <t>18/01/2010</t>
  </si>
  <si>
    <t>18/01/17 (pose 24/01)</t>
  </si>
  <si>
    <t>17/12/13 pose 12/01</t>
  </si>
  <si>
    <t>17/11/29 pose 11/01</t>
  </si>
  <si>
    <t>18/01/31 (pose 25/01)</t>
  </si>
  <si>
    <t>18/01/12 URGENT 18/02/07</t>
  </si>
  <si>
    <t>0/21</t>
  </si>
  <si>
    <t>0/1</t>
  </si>
  <si>
    <t>0/2</t>
  </si>
  <si>
    <t>0/4</t>
  </si>
  <si>
    <t>0/13</t>
  </si>
  <si>
    <t>0/3</t>
  </si>
  <si>
    <t>0/0</t>
  </si>
  <si>
    <t>0/9</t>
  </si>
  <si>
    <t>0/8</t>
  </si>
  <si>
    <t>0/11</t>
  </si>
  <si>
    <t>0/29</t>
  </si>
  <si>
    <t>0/16</t>
  </si>
  <si>
    <t>3. Commande Validée_70</t>
  </si>
  <si>
    <t>Terminé (Informatique)_90</t>
  </si>
  <si>
    <t>2. En commande_60</t>
  </si>
  <si>
    <t>Non</t>
  </si>
  <si>
    <t>Oui</t>
  </si>
  <si>
    <t>commande</t>
  </si>
  <si>
    <t>Référence</t>
  </si>
  <si>
    <t>Commande2</t>
  </si>
  <si>
    <t>Délai</t>
  </si>
  <si>
    <t>Etat commande</t>
  </si>
  <si>
    <t>Etat1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</si>
</sst>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0" fillId="0" borderId="0" xfId="0" applyFill="1"/>
    <xf numFmtId="164" fontId="0" fillId="0" borderId="0" xfId="0" applyNumberFormat="1"/>
    <xf numFmtId="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14">
    <dxf>
      <numFmt numFmtId="1" formatCode="0"/>
    </dxf>
    <dxf>
      <numFmt numFmtId="164" formatCode="dd\-mm\-yy;@"/>
    </dxf>
    <dxf>
      <numFmt numFmtId="164" formatCode="dd\-mm\-yy;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Dossiers">
        <xsd:complexType>
          <xsd:sequence minOccurs="0">
            <xsd:element minOccurs="0" maxOccurs="unbounded" nillable="true" name="Dossier" form="unqualified">
              <xsd:complexType>
                <xsd:all>
                  <xsd:element minOccurs="0" nillable="true" type="xsd:string" name="Num_commande" form="unqualified"/>
                  <xsd:element minOccurs="0" nillable="true" type="xsd:string" name="Ref_2" form="unqualified"/>
                  <xsd:element minOccurs="0" nillable="true" type="xsd:double" name="PrixTotalCalcule" form="unqualified"/>
                  <xsd:element minOccurs="0" nillable="true" type="xsd:string" name="daDateCommande" form="unqualified"/>
                  <xsd:element minOccurs="0" nillable="true" type="xsd:string" name="daConfirmation" form="unqualified"/>
                  <xsd:element minOccurs="0" nillable="true" type="xsd:string" name="Delai" form="unqualified"/>
                  <xsd:element minOccurs="0" nillable="true" type="xsd:string" name="Repere_Termine" form="unqualified"/>
                  <xsd:element minOccurs="0" nillable="true" type="xsd:string" name="oEtatProjet" form="unqualified"/>
                  <xsd:element minOccurs="0" nillable="true" type="xsd:integer" name="Client" form="unqualified"/>
                  <xsd:element minOccurs="0" nillable="true" type="xsd:string" name="En_lot_Production" form="unqualified"/>
                </xsd:all>
              </xsd:complexType>
            </xsd:element>
          </xsd:sequence>
        </xsd:complexType>
      </xsd:element>
    </xsd:schema>
  </Schema>
  <Map ID="1" Name="Dossiers_Mappage" RootElement="Dossiers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2" name="Tableau2" displayName="Tableau2" ref="A1:F49" totalsRowShown="0">
  <autoFilter ref="A1:F49">
    <filterColumn colId="0">
      <filters>
        <filter val="2361"/>
        <filter val="2388"/>
        <filter val="2426"/>
        <filter val="2484"/>
        <filter val="2554"/>
        <filter val="2664"/>
        <filter val="2852"/>
        <filter val="2994"/>
        <filter val="3434"/>
        <filter val="3525"/>
        <filter val="3661"/>
        <filter val="3871"/>
        <filter val="3872"/>
        <filter val="4851"/>
        <filter val="5227"/>
        <filter val="5378"/>
        <filter val="5517"/>
        <filter val="5615"/>
        <filter val="5716"/>
        <filter val="5894"/>
        <filter val="6144"/>
        <filter val="6189"/>
        <filter val="6468"/>
        <filter val="6565"/>
        <filter val="7113"/>
        <filter val="876"/>
        <filter val="88"/>
      </filters>
    </filterColumn>
  </autoFilter>
  <sortState ref="A2:F17">
    <sortCondition ref="B1:B49"/>
  </sortState>
  <tableColumns count="6">
    <tableColumn id="1" name="Client" dataDxfId="13">
      <calculatedColumnFormula>Tableau1[[#This Row],[Client]]</calculatedColumnFormula>
    </tableColumn>
    <tableColumn id="2" name="commande">
      <calculatedColumnFormula>LEFT(Tableau1[[#This Row],[Num_commande]],5)</calculatedColumnFormula>
    </tableColumn>
    <tableColumn id="3" name="Référence">
      <calculatedColumnFormula>Tableau1[[#This Row],[Ref_2]]</calculatedColumnFormula>
    </tableColumn>
    <tableColumn id="4" name="Commande2">
      <calculatedColumnFormula>LEFT(Tableau1[[#This Row],[daDateCommande]],10)</calculatedColumnFormula>
    </tableColumn>
    <tableColumn id="5" name="Délai" dataDxfId="12">
      <calculatedColumnFormula>IF(Tableau3[[#This Row],[Délai]]="",,WEEKNUM(Tableau3[[#This Row],[Délai]]))</calculatedColumnFormula>
    </tableColumn>
    <tableColumn id="6" name="Etat commande" dataDxfId="11">
      <calculatedColumnFormula>Tableau3[[#This Row],[Etat1]]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J33" tableType="xml" totalsRowShown="0" connectionId="1">
  <autoFilter ref="A1:J33"/>
  <sortState ref="A2:J133">
    <sortCondition ref="I1:I133"/>
  </sortState>
  <tableColumns count="10">
    <tableColumn id="1" uniqueName="Num_commande" name="Num_commande" dataDxfId="10">
      <xmlColumnPr mapId="1" xpath="/Dossiers/Dossier/Num_commande" xmlDataType="string"/>
    </tableColumn>
    <tableColumn id="2" uniqueName="Ref_2" name="Ref_2" dataDxfId="9">
      <xmlColumnPr mapId="1" xpath="/Dossiers/Dossier/Ref_2" xmlDataType="string"/>
    </tableColumn>
    <tableColumn id="3" uniqueName="PrixTotalCalcule" name="PrixTotalCalcule">
      <xmlColumnPr mapId="1" xpath="/Dossiers/Dossier/PrixTotalCalcule" xmlDataType="double"/>
    </tableColumn>
    <tableColumn id="4" uniqueName="daDateCommande" name="daDateCommande" dataDxfId="8">
      <xmlColumnPr mapId="1" xpath="/Dossiers/Dossier/daDateCommande" xmlDataType="string"/>
    </tableColumn>
    <tableColumn id="5" uniqueName="daConfirmation" name="daConfirmation" dataDxfId="7">
      <xmlColumnPr mapId="1" xpath="/Dossiers/Dossier/daConfirmation" xmlDataType="string"/>
    </tableColumn>
    <tableColumn id="6" uniqueName="Delai" name="Delai" dataDxfId="6">
      <xmlColumnPr mapId="1" xpath="/Dossiers/Dossier/Delai" xmlDataType="string"/>
    </tableColumn>
    <tableColumn id="7" uniqueName="Repere_Termine" name="Repere_Termine" dataDxfId="5">
      <xmlColumnPr mapId="1" xpath="/Dossiers/Dossier/Repere_Termine" xmlDataType="string"/>
    </tableColumn>
    <tableColumn id="8" uniqueName="oEtatProjet" name="oEtatProjet" dataDxfId="4">
      <xmlColumnPr mapId="1" xpath="/Dossiers/Dossier/oEtatProjet" xmlDataType="string"/>
    </tableColumn>
    <tableColumn id="9" uniqueName="Client" name="Client">
      <xmlColumnPr mapId="1" xpath="/Dossiers/Dossier/Client" xmlDataType="integer"/>
    </tableColumn>
    <tableColumn id="10" uniqueName="En_lot_Production" name="En_lot_Production" dataDxfId="3">
      <xmlColumnPr mapId="1" xpath="/Dossiers/Dossier/En_lot_Production" xmlDataType="string"/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A1:B33" totalsRowShown="0" dataDxfId="2">
  <autoFilter ref="A1:B33"/>
  <tableColumns count="2">
    <tableColumn id="1" name="Délai" dataDxfId="1">
      <calculatedColumnFormula>LEFT(Tableau1[[#This Row],[Delai]],8)</calculatedColumnFormula>
    </tableColumn>
    <tableColumn id="2" name="Etat1" dataDxfId="0">
      <calculatedColumnFormula>IF(Tableau1[[#This Row],[oEtatProjet]]="2. Encommande_60",10,0)+IF(Tableau1[[#This Row],[oEtatProjet]]="3. Commande Validée_70",30,0)+IF(Tableau1[[#This Row],[oEtatProjet]]="Terminé (Informatique)_90",40,0)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A50" sqref="A50:XFD133"/>
    </sheetView>
  </sheetViews>
  <sheetFormatPr baseColWidth="10" defaultRowHeight="15" x14ac:dyDescent="0.25"/>
  <cols>
    <col min="2" max="2" width="24.140625" bestFit="1" customWidth="1"/>
    <col min="6" max="6" width="13.85546875" customWidth="1"/>
  </cols>
  <sheetData>
    <row r="1" spans="1:6" x14ac:dyDescent="0.25">
      <c r="A1" t="s">
        <v>8</v>
      </c>
      <c r="B1" s="2" t="s">
        <v>161</v>
      </c>
      <c r="C1" t="s">
        <v>162</v>
      </c>
      <c r="D1" t="s">
        <v>163</v>
      </c>
      <c r="E1" t="s">
        <v>164</v>
      </c>
      <c r="F1" t="s">
        <v>165</v>
      </c>
    </row>
    <row r="2" spans="1:6" x14ac:dyDescent="0.25">
      <c r="A2" s="3">
        <f>Tableau1[[#This Row],[Client]]</f>
        <v>2580</v>
      </c>
      <c r="B2" t="str">
        <f>LEFT(Tableau1[[#This Row],[Num_commande]],5)</f>
        <v>79438</v>
      </c>
      <c r="C2" t="str">
        <f>Tableau1[[#This Row],[Ref_2]]</f>
        <v>SAADAN</v>
      </c>
      <c r="D2" t="str">
        <f>LEFT(Tableau1[[#This Row],[daDateCommande]],10)</f>
        <v>13/09/2017</v>
      </c>
      <c r="E2" s="6">
        <f>IF(Tableau3[[#This Row],[Délai]]="",,WEEKNUM(Tableau3[[#This Row],[Délai]]))</f>
        <v>0</v>
      </c>
      <c r="F2">
        <f>Tableau3[[#This Row],[Etat1]]</f>
        <v>30</v>
      </c>
    </row>
    <row r="3" spans="1:6" x14ac:dyDescent="0.25">
      <c r="A3" s="3">
        <f>Tableau1[[#This Row],[Client]]</f>
        <v>2580</v>
      </c>
      <c r="B3" t="str">
        <f>LEFT(Tableau1[[#This Row],[Num_commande]],5)</f>
        <v>80107</v>
      </c>
      <c r="C3" t="str">
        <f>Tableau1[[#This Row],[Ref_2]]</f>
        <v>HOUBRECHTS</v>
      </c>
      <c r="D3" t="str">
        <f>LEFT(Tableau1[[#This Row],[daDateCommande]],10)</f>
        <v>25/10/2017</v>
      </c>
      <c r="E3" s="6">
        <f>IF(Tableau3[[#This Row],[Délai]]="",,WEEKNUM(Tableau3[[#This Row],[Délai]]))</f>
        <v>51</v>
      </c>
      <c r="F3">
        <f>Tableau3[[#This Row],[Etat1]]</f>
        <v>40</v>
      </c>
    </row>
    <row r="4" spans="1:6" x14ac:dyDescent="0.25">
      <c r="A4" s="3">
        <f>Tableau1[[#This Row],[Client]]</f>
        <v>2580</v>
      </c>
      <c r="B4" t="str">
        <f>LEFT(Tableau1[[#This Row],[Num_commande]],5)</f>
        <v>80246</v>
      </c>
      <c r="C4" t="str">
        <f>Tableau1[[#This Row],[Ref_2]]</f>
        <v>SAADAN</v>
      </c>
      <c r="D4" t="str">
        <f>LEFT(Tableau1[[#This Row],[daDateCommande]],10)</f>
        <v xml:space="preserve">7/11/2017 </v>
      </c>
      <c r="E4" s="6">
        <f>IF(Tableau3[[#This Row],[Délai]]="",,WEEKNUM(Tableau3[[#This Row],[Délai]]))</f>
        <v>3</v>
      </c>
      <c r="F4">
        <f>Tableau3[[#This Row],[Etat1]]</f>
        <v>40</v>
      </c>
    </row>
    <row r="5" spans="1:6" x14ac:dyDescent="0.25">
      <c r="A5" s="3">
        <f>Tableau1[[#This Row],[Client]]</f>
        <v>2580</v>
      </c>
      <c r="B5" t="str">
        <f>LEFT(Tableau1[[#This Row],[Num_commande]],5)</f>
        <v>80685</v>
      </c>
      <c r="C5" t="str">
        <f>Tableau1[[#This Row],[Ref_2]]</f>
        <v>79886  BRUNCARLIER</v>
      </c>
      <c r="D5" t="str">
        <f>LEFT(Tableau1[[#This Row],[daDateCommande]],10)</f>
        <v>13/12/2017</v>
      </c>
      <c r="E5" s="6">
        <f>IF(Tableau3[[#This Row],[Délai]]="",,WEEKNUM(Tableau3[[#This Row],[Délai]]))</f>
        <v>51</v>
      </c>
      <c r="F5">
        <f>Tableau3[[#This Row],[Etat1]]</f>
        <v>0</v>
      </c>
    </row>
    <row r="6" spans="1:6" x14ac:dyDescent="0.25">
      <c r="A6" s="3">
        <f>Tableau1[[#This Row],[Client]]</f>
        <v>2580</v>
      </c>
      <c r="B6" t="str">
        <f>LEFT(Tableau1[[#This Row],[Num_commande]],5)</f>
        <v>80755</v>
      </c>
      <c r="C6" t="str">
        <f>Tableau1[[#This Row],[Ref_2]]</f>
        <v>CORNET</v>
      </c>
      <c r="D6" t="str">
        <f>LEFT(Tableau1[[#This Row],[daDateCommande]],10)</f>
        <v>19/12/2017</v>
      </c>
      <c r="E6">
        <f>IF(Tableau3[[#This Row],[Délai]]="",,WEEKNUM(Tableau3[[#This Row],[Délai]]))</f>
        <v>4</v>
      </c>
      <c r="F6">
        <f>Tableau3[[#This Row],[Etat1]]</f>
        <v>40</v>
      </c>
    </row>
    <row r="7" spans="1:6" x14ac:dyDescent="0.25">
      <c r="A7" s="3">
        <f>Tableau1[[#This Row],[Client]]</f>
        <v>2580</v>
      </c>
      <c r="B7" t="str">
        <f>LEFT(Tableau1[[#This Row],[Num_commande]],5)</f>
        <v>80800</v>
      </c>
      <c r="C7" t="str">
        <f>Tableau1[[#This Row],[Ref_2]]</f>
        <v>KERFF 80599</v>
      </c>
      <c r="D7" t="str">
        <f>LEFT(Tableau1[[#This Row],[daDateCommande]],10)</f>
        <v xml:space="preserve">8/01/2018 </v>
      </c>
      <c r="E7" s="6">
        <f>IF(Tableau3[[#This Row],[Délai]]="",,WEEKNUM(Tableau3[[#This Row],[Délai]]))</f>
        <v>3</v>
      </c>
      <c r="F7">
        <f>Tableau3[[#This Row],[Etat1]]</f>
        <v>30</v>
      </c>
    </row>
    <row r="8" spans="1:6" x14ac:dyDescent="0.25">
      <c r="A8" s="3">
        <f>Tableau1[[#This Row],[Client]]</f>
        <v>2580</v>
      </c>
      <c r="B8" t="str">
        <f>LEFT(Tableau1[[#This Row],[Num_commande]],5)</f>
        <v>80820</v>
      </c>
      <c r="C8" t="str">
        <f>Tableau1[[#This Row],[Ref_2]]</f>
        <v>BOUILLENNE</v>
      </c>
      <c r="D8" t="str">
        <f>LEFT(Tableau1[[#This Row],[daDateCommande]],10)</f>
        <v xml:space="preserve">9/01/2018 </v>
      </c>
      <c r="E8" s="6">
        <f>IF(Tableau3[[#This Row],[Délai]]="",,WEEKNUM(Tableau3[[#This Row],[Délai]]))</f>
        <v>3</v>
      </c>
      <c r="F8">
        <f>Tableau3[[#This Row],[Etat1]]</f>
        <v>30</v>
      </c>
    </row>
    <row r="9" spans="1:6" x14ac:dyDescent="0.25">
      <c r="A9" s="3">
        <f>Tableau1[[#This Row],[Client]]</f>
        <v>2580</v>
      </c>
      <c r="B9" t="str">
        <f>LEFT(Tableau1[[#This Row],[Num_commande]],5)</f>
        <v>80896</v>
      </c>
      <c r="C9" t="str">
        <f>Tableau1[[#This Row],[Ref_2]]</f>
        <v>REYKENS</v>
      </c>
      <c r="D9" t="str">
        <f>LEFT(Tableau1[[#This Row],[daDateCommande]],10)</f>
        <v>16/01/2018</v>
      </c>
      <c r="E9" s="6">
        <f>IF(Tableau3[[#This Row],[Délai]]="",,WEEKNUM(Tableau3[[#This Row],[Délai]]))</f>
        <v>3</v>
      </c>
      <c r="F9">
        <f>Tableau3[[#This Row],[Etat1]]</f>
        <v>0</v>
      </c>
    </row>
    <row r="10" spans="1:6" x14ac:dyDescent="0.25">
      <c r="A10" s="3">
        <f>Tableau1[[#This Row],[Client]]</f>
        <v>2580</v>
      </c>
      <c r="B10" t="str">
        <f>LEFT(Tableau1[[#This Row],[Num_commande]],5)</f>
        <v>80998</v>
      </c>
      <c r="C10" t="str">
        <f>Tableau1[[#This Row],[Ref_2]]</f>
        <v>DUKERS</v>
      </c>
      <c r="D10" t="str">
        <f>LEFT(Tableau1[[#This Row],[daDateCommande]],10)</f>
        <v>25/01/2018</v>
      </c>
      <c r="E10" s="6">
        <f>IF(Tableau3[[#This Row],[Délai]]="",,WEEKNUM(Tableau3[[#This Row],[Délai]]))</f>
        <v>3</v>
      </c>
      <c r="F10">
        <f>Tableau3[[#This Row],[Etat1]]</f>
        <v>0</v>
      </c>
    </row>
    <row r="11" spans="1:6" x14ac:dyDescent="0.25">
      <c r="A11" s="3">
        <f>Tableau1[[#This Row],[Client]]</f>
        <v>2580</v>
      </c>
      <c r="B11" t="str">
        <f>LEFT(Tableau1[[#This Row],[Num_commande]],5)</f>
        <v>80093</v>
      </c>
      <c r="C11" t="str">
        <f>Tableau1[[#This Row],[Ref_2]]</f>
        <v>FRANCO</v>
      </c>
      <c r="D11" t="str">
        <f>LEFT(Tableau1[[#This Row],[daDateCommande]],10)</f>
        <v>25/10/2017</v>
      </c>
      <c r="E11" s="6">
        <f>IF(Tableau3[[#This Row],[Délai]]="",,WEEKNUM(Tableau3[[#This Row],[Délai]]))</f>
        <v>3</v>
      </c>
      <c r="F11">
        <f>Tableau3[[#This Row],[Etat1]]</f>
        <v>30</v>
      </c>
    </row>
    <row r="12" spans="1:6" x14ac:dyDescent="0.25">
      <c r="A12" s="3">
        <f>Tableau1[[#This Row],[Client]]</f>
        <v>2580</v>
      </c>
      <c r="B12" t="str">
        <f>LEFT(Tableau1[[#This Row],[Num_commande]],5)</f>
        <v>80285</v>
      </c>
      <c r="C12" t="str">
        <f>Tableau1[[#This Row],[Ref_2]]</f>
        <v>ZAGARELLA</v>
      </c>
      <c r="D12" t="str">
        <f>LEFT(Tableau1[[#This Row],[daDateCommande]],10)</f>
        <v>10/11/2017</v>
      </c>
      <c r="E12" s="6">
        <f>IF(Tableau3[[#This Row],[Délai]]="",,WEEKNUM(Tableau3[[#This Row],[Délai]]))</f>
        <v>51</v>
      </c>
      <c r="F12">
        <f>Tableau3[[#This Row],[Etat1]]</f>
        <v>40</v>
      </c>
    </row>
    <row r="13" spans="1:6" x14ac:dyDescent="0.25">
      <c r="A13" s="3">
        <f>Tableau1[[#This Row],[Client]]</f>
        <v>2580</v>
      </c>
      <c r="B13" t="str">
        <f>LEFT(Tableau1[[#This Row],[Num_commande]],5)</f>
        <v>79623</v>
      </c>
      <c r="C13" t="str">
        <f>Tableau1[[#This Row],[Ref_2]]</f>
        <v>LO PRESTI</v>
      </c>
      <c r="D13" t="str">
        <f>LEFT(Tableau1[[#This Row],[daDateCommande]],10)</f>
        <v>26/09/2017</v>
      </c>
      <c r="E13" s="6">
        <f>IF(Tableau3[[#This Row],[Délai]]="",,WEEKNUM(Tableau3[[#This Row],[Délai]]))</f>
        <v>0</v>
      </c>
      <c r="F13">
        <f>Tableau3[[#This Row],[Etat1]]</f>
        <v>0</v>
      </c>
    </row>
    <row r="14" spans="1:6" x14ac:dyDescent="0.25">
      <c r="A14" s="3">
        <f>Tableau1[[#This Row],[Client]]</f>
        <v>2580</v>
      </c>
      <c r="B14" t="str">
        <f>LEFT(Tableau1[[#This Row],[Num_commande]],5)</f>
        <v>79886</v>
      </c>
      <c r="C14" t="str">
        <f>Tableau1[[#This Row],[Ref_2]]</f>
        <v>BRUNCARLIER</v>
      </c>
      <c r="D14" t="str">
        <f>LEFT(Tableau1[[#This Row],[daDateCommande]],10)</f>
        <v>11/10/2017</v>
      </c>
      <c r="E14" s="6">
        <f>IF(Tableau3[[#This Row],[Délai]]="",,WEEKNUM(Tableau3[[#This Row],[Délai]]))</f>
        <v>51</v>
      </c>
      <c r="F14">
        <f>Tableau3[[#This Row],[Etat1]]</f>
        <v>30</v>
      </c>
    </row>
    <row r="15" spans="1:6" x14ac:dyDescent="0.25">
      <c r="A15" s="3">
        <f>Tableau1[[#This Row],[Client]]</f>
        <v>2580</v>
      </c>
      <c r="B15" t="str">
        <f>LEFT(Tableau1[[#This Row],[Num_commande]],5)</f>
        <v>79951</v>
      </c>
      <c r="C15" t="str">
        <f>Tableau1[[#This Row],[Ref_2]]</f>
        <v>DUKERS</v>
      </c>
      <c r="D15" t="str">
        <f>LEFT(Tableau1[[#This Row],[daDateCommande]],10)</f>
        <v>17/10/2017</v>
      </c>
      <c r="E15" s="6">
        <f>IF(Tableau3[[#This Row],[Délai]]="",,WEEKNUM(Tableau3[[#This Row],[Délai]]))</f>
        <v>3</v>
      </c>
      <c r="F15">
        <f>Tableau3[[#This Row],[Etat1]]</f>
        <v>40</v>
      </c>
    </row>
    <row r="16" spans="1:6" x14ac:dyDescent="0.25">
      <c r="A16" s="3">
        <f>Tableau1[[#This Row],[Client]]</f>
        <v>2580</v>
      </c>
      <c r="B16" t="str">
        <f>LEFT(Tableau1[[#This Row],[Num_commande]],5)</f>
        <v>80170</v>
      </c>
      <c r="C16" t="str">
        <f>Tableau1[[#This Row],[Ref_2]]</f>
        <v>TOITURE LEFIN PEPINSTER</v>
      </c>
      <c r="D16" t="str">
        <f>LEFT(Tableau1[[#This Row],[daDateCommande]],10)</f>
        <v>31/10/2017</v>
      </c>
      <c r="E16" s="6">
        <f>IF(Tableau3[[#This Row],[Délai]]="",,WEEKNUM(Tableau3[[#This Row],[Délai]]))</f>
        <v>3</v>
      </c>
      <c r="F16">
        <f>Tableau3[[#This Row],[Etat1]]</f>
        <v>40</v>
      </c>
    </row>
    <row r="17" spans="1:6" x14ac:dyDescent="0.25">
      <c r="A17" s="3">
        <f>Tableau1[[#This Row],[Client]]</f>
        <v>2580</v>
      </c>
      <c r="B17" t="str">
        <f>LEFT(Tableau1[[#This Row],[Num_commande]],5)</f>
        <v>80029</v>
      </c>
      <c r="C17" t="str">
        <f>Tableau1[[#This Row],[Ref_2]]</f>
        <v>DESMET7</v>
      </c>
      <c r="D17" t="str">
        <f>LEFT(Tableau1[[#This Row],[daDateCommande]],10)</f>
        <v>23/10/2017</v>
      </c>
      <c r="E17" s="6">
        <f>IF(Tableau3[[#This Row],[Délai]]="",,WEEKNUM(Tableau3[[#This Row],[Délai]]))</f>
        <v>46</v>
      </c>
      <c r="F17">
        <f>Tableau3[[#This Row],[Etat1]]</f>
        <v>30</v>
      </c>
    </row>
    <row r="18" spans="1:6" hidden="1" x14ac:dyDescent="0.25">
      <c r="A18" s="3">
        <f>Tableau1[[#This Row],[Client]]</f>
        <v>2580</v>
      </c>
      <c r="B18" t="str">
        <f>LEFT(Tableau1[[#This Row],[Num_commande]],5)</f>
        <v>80039</v>
      </c>
      <c r="C18" t="str">
        <f>Tableau1[[#This Row],[Ref_2]]</f>
        <v>ARNOLS</v>
      </c>
      <c r="D18" t="str">
        <f>LEFT(Tableau1[[#This Row],[daDateCommande]],10)</f>
        <v>23/10/2017</v>
      </c>
      <c r="E18">
        <f>IF(Tableau3[[#This Row],[Délai]]="",,WEEKNUM(Tableau3[[#This Row],[Délai]]))</f>
        <v>3</v>
      </c>
      <c r="F18">
        <f>Tableau3[[#This Row],[Etat1]]</f>
        <v>30</v>
      </c>
    </row>
    <row r="19" spans="1:6" hidden="1" x14ac:dyDescent="0.25">
      <c r="A19" s="3">
        <f>Tableau1[[#This Row],[Client]]</f>
        <v>2580</v>
      </c>
      <c r="B19" t="str">
        <f>LEFT(Tableau1[[#This Row],[Num_commande]],5)</f>
        <v>80041</v>
      </c>
      <c r="C19" t="str">
        <f>Tableau1[[#This Row],[Ref_2]]</f>
        <v>DEPOSSON</v>
      </c>
      <c r="D19" t="str">
        <f>LEFT(Tableau1[[#This Row],[daDateCommande]],10)</f>
        <v>23/10/2017</v>
      </c>
      <c r="E19" s="6">
        <f>IF(Tableau3[[#This Row],[Délai]]="",,WEEKNUM(Tableau3[[#This Row],[Délai]]))</f>
        <v>3</v>
      </c>
      <c r="F19">
        <f>Tableau3[[#This Row],[Etat1]]</f>
        <v>30</v>
      </c>
    </row>
    <row r="20" spans="1:6" hidden="1" x14ac:dyDescent="0.25">
      <c r="A20" s="3">
        <f>Tableau1[[#This Row],[Client]]</f>
        <v>2580</v>
      </c>
      <c r="B20" t="str">
        <f>LEFT(Tableau1[[#This Row],[Num_commande]],5)</f>
        <v>80092</v>
      </c>
      <c r="C20" t="str">
        <f>Tableau1[[#This Row],[Ref_2]]</f>
        <v>MOERS</v>
      </c>
      <c r="D20" t="str">
        <f>LEFT(Tableau1[[#This Row],[daDateCommande]],10)</f>
        <v>25/10/2017</v>
      </c>
      <c r="E20" s="6">
        <f>IF(Tableau3[[#This Row],[Délai]]="",,WEEKNUM(Tableau3[[#This Row],[Délai]]))</f>
        <v>3</v>
      </c>
      <c r="F20">
        <f>Tableau3[[#This Row],[Etat1]]</f>
        <v>30</v>
      </c>
    </row>
    <row r="21" spans="1:6" hidden="1" x14ac:dyDescent="0.25">
      <c r="A21" s="3">
        <f>Tableau1[[#This Row],[Client]]</f>
        <v>2580</v>
      </c>
      <c r="B21" t="str">
        <f>LEFT(Tableau1[[#This Row],[Num_commande]],5)</f>
        <v>80173</v>
      </c>
      <c r="C21" t="str">
        <f>Tableau1[[#This Row],[Ref_2]]</f>
        <v>COUNET</v>
      </c>
      <c r="D21" t="str">
        <f>LEFT(Tableau1[[#This Row],[daDateCommande]],10)</f>
        <v>31/10/2017</v>
      </c>
      <c r="E21" s="6">
        <f>IF(Tableau3[[#This Row],[Délai]]="",,WEEKNUM(Tableau3[[#This Row],[Délai]]))</f>
        <v>3</v>
      </c>
      <c r="F21">
        <f>Tableau3[[#This Row],[Etat1]]</f>
        <v>30</v>
      </c>
    </row>
    <row r="22" spans="1:6" hidden="1" x14ac:dyDescent="0.25">
      <c r="A22" s="3">
        <f>Tableau1[[#This Row],[Client]]</f>
        <v>2580</v>
      </c>
      <c r="B22" t="str">
        <f>LEFT(Tableau1[[#This Row],[Num_commande]],5)</f>
        <v>80221</v>
      </c>
      <c r="C22" t="str">
        <f>Tableau1[[#This Row],[Ref_2]]</f>
        <v>HEINEN</v>
      </c>
      <c r="D22" t="str">
        <f>LEFT(Tableau1[[#This Row],[daDateCommande]],10)</f>
        <v xml:space="preserve">6/11/2017 </v>
      </c>
      <c r="E22" s="6">
        <f>IF(Tableau3[[#This Row],[Délai]]="",,WEEKNUM(Tableau3[[#This Row],[Délai]]))</f>
        <v>3</v>
      </c>
      <c r="F22">
        <f>Tableau3[[#This Row],[Etat1]]</f>
        <v>30</v>
      </c>
    </row>
    <row r="23" spans="1:6" hidden="1" x14ac:dyDescent="0.25">
      <c r="A23" s="3">
        <f>Tableau1[[#This Row],[Client]]</f>
        <v>2580</v>
      </c>
      <c r="B23" t="str">
        <f>LEFT(Tableau1[[#This Row],[Num_commande]],5)</f>
        <v>80242</v>
      </c>
      <c r="C23" t="str">
        <f>Tableau1[[#This Row],[Ref_2]]</f>
        <v>CASTRONOVO</v>
      </c>
      <c r="D23" t="str">
        <f>LEFT(Tableau1[[#This Row],[daDateCommande]],10)</f>
        <v xml:space="preserve">7/11/2017 </v>
      </c>
      <c r="E23" s="6">
        <f>IF(Tableau3[[#This Row],[Délai]]="",,WEEKNUM(Tableau3[[#This Row],[Délai]]))</f>
        <v>4</v>
      </c>
      <c r="F23">
        <f>Tableau3[[#This Row],[Etat1]]</f>
        <v>40</v>
      </c>
    </row>
    <row r="24" spans="1:6" hidden="1" x14ac:dyDescent="0.25">
      <c r="A24" s="3">
        <f>Tableau1[[#This Row],[Client]]</f>
        <v>2580</v>
      </c>
      <c r="B24" t="str">
        <f>LEFT(Tableau1[[#This Row],[Num_commande]],5)</f>
        <v>80254</v>
      </c>
      <c r="C24" t="str">
        <f>Tableau1[[#This Row],[Ref_2]]</f>
        <v>MRAZ</v>
      </c>
      <c r="D24" t="str">
        <f>LEFT(Tableau1[[#This Row],[daDateCommande]],10)</f>
        <v xml:space="preserve">7/11/2017 </v>
      </c>
      <c r="E24" s="6">
        <f>IF(Tableau3[[#This Row],[Délai]]="",,WEEKNUM(Tableau3[[#This Row],[Délai]]))</f>
        <v>51</v>
      </c>
      <c r="F24">
        <f>Tableau3[[#This Row],[Etat1]]</f>
        <v>40</v>
      </c>
    </row>
    <row r="25" spans="1:6" hidden="1" x14ac:dyDescent="0.25">
      <c r="A25" s="3">
        <f>Tableau1[[#This Row],[Client]]</f>
        <v>2580</v>
      </c>
      <c r="B25" t="str">
        <f>LEFT(Tableau1[[#This Row],[Num_commande]],5)</f>
        <v>80255</v>
      </c>
      <c r="C25" t="str">
        <f>Tableau1[[#This Row],[Ref_2]]</f>
        <v>DEBY</v>
      </c>
      <c r="D25" t="str">
        <f>LEFT(Tableau1[[#This Row],[daDateCommande]],10)</f>
        <v xml:space="preserve">8/11/2017 </v>
      </c>
      <c r="E25" s="6">
        <f>IF(Tableau3[[#This Row],[Délai]]="",,WEEKNUM(Tableau3[[#This Row],[Délai]]))</f>
        <v>51</v>
      </c>
      <c r="F25">
        <f>Tableau3[[#This Row],[Etat1]]</f>
        <v>40</v>
      </c>
    </row>
    <row r="26" spans="1:6" hidden="1" x14ac:dyDescent="0.25">
      <c r="A26" s="3">
        <f>Tableau1[[#This Row],[Client]]</f>
        <v>2580</v>
      </c>
      <c r="B26" t="str">
        <f>LEFT(Tableau1[[#This Row],[Num_commande]],5)</f>
        <v>80300</v>
      </c>
      <c r="C26" t="str">
        <f>Tableau1[[#This Row],[Ref_2]]</f>
        <v>GABRIELE</v>
      </c>
      <c r="D26" t="str">
        <f>LEFT(Tableau1[[#This Row],[daDateCommande]],10)</f>
        <v>14/11/2017</v>
      </c>
      <c r="E26" s="6">
        <f>IF(Tableau3[[#This Row],[Délai]]="",,WEEKNUM(Tableau3[[#This Row],[Délai]]))</f>
        <v>51</v>
      </c>
      <c r="F26">
        <f>Tableau3[[#This Row],[Etat1]]</f>
        <v>40</v>
      </c>
    </row>
    <row r="27" spans="1:6" hidden="1" x14ac:dyDescent="0.25">
      <c r="A27" s="3">
        <f>Tableau1[[#This Row],[Client]]</f>
        <v>2580</v>
      </c>
      <c r="B27" t="str">
        <f>LEFT(Tableau1[[#This Row],[Num_commande]],5)</f>
        <v>80302</v>
      </c>
      <c r="C27" t="str">
        <f>Tableau1[[#This Row],[Ref_2]]</f>
        <v>TOUSSAINT</v>
      </c>
      <c r="D27" t="str">
        <f>LEFT(Tableau1[[#This Row],[daDateCommande]],10)</f>
        <v>14/11/2017</v>
      </c>
      <c r="E27" s="6">
        <f>IF(Tableau3[[#This Row],[Délai]]="",,WEEKNUM(Tableau3[[#This Row],[Délai]]))</f>
        <v>51</v>
      </c>
      <c r="F27">
        <f>Tableau3[[#This Row],[Etat1]]</f>
        <v>40</v>
      </c>
    </row>
    <row r="28" spans="1:6" hidden="1" x14ac:dyDescent="0.25">
      <c r="A28" s="3">
        <f>Tableau1[[#This Row],[Client]]</f>
        <v>2580</v>
      </c>
      <c r="B28" t="str">
        <f>LEFT(Tableau1[[#This Row],[Num_commande]],5)</f>
        <v>80334</v>
      </c>
      <c r="C28" t="str">
        <f>Tableau1[[#This Row],[Ref_2]]</f>
        <v>DICONSTANTINO SOLDE</v>
      </c>
      <c r="D28" t="str">
        <f>LEFT(Tableau1[[#This Row],[daDateCommande]],10)</f>
        <v>14/11/2017</v>
      </c>
      <c r="E28" s="6">
        <f>IF(Tableau3[[#This Row],[Délai]]="",,WEEKNUM(Tableau3[[#This Row],[Délai]]))</f>
        <v>3</v>
      </c>
      <c r="F28">
        <f>Tableau3[[#This Row],[Etat1]]</f>
        <v>30</v>
      </c>
    </row>
    <row r="29" spans="1:6" hidden="1" x14ac:dyDescent="0.25">
      <c r="A29" s="3">
        <f>Tableau1[[#This Row],[Client]]</f>
        <v>2580</v>
      </c>
      <c r="B29" t="str">
        <f>LEFT(Tableau1[[#This Row],[Num_commande]],5)</f>
        <v>80395</v>
      </c>
      <c r="C29" t="str">
        <f>Tableau1[[#This Row],[Ref_2]]</f>
        <v>DE MARIA</v>
      </c>
      <c r="D29" t="str">
        <f>LEFT(Tableau1[[#This Row],[daDateCommande]],10)</f>
        <v>20/11/2017</v>
      </c>
      <c r="E29" s="6">
        <f>IF(Tableau3[[#This Row],[Délai]]="",,WEEKNUM(Tableau3[[#This Row],[Délai]]))</f>
        <v>3</v>
      </c>
      <c r="F29">
        <f>Tableau3[[#This Row],[Etat1]]</f>
        <v>40</v>
      </c>
    </row>
    <row r="30" spans="1:6" hidden="1" x14ac:dyDescent="0.25">
      <c r="A30" s="3">
        <f>Tableau1[[#This Row],[Client]]</f>
        <v>2580</v>
      </c>
      <c r="B30" t="str">
        <f>LEFT(Tableau1[[#This Row],[Num_commande]],5)</f>
        <v>80478</v>
      </c>
      <c r="C30" t="str">
        <f>Tableau1[[#This Row],[Ref_2]]</f>
        <v>CORDON</v>
      </c>
      <c r="D30" t="str">
        <f>LEFT(Tableau1[[#This Row],[daDateCommande]],10)</f>
        <v>24/11/2017</v>
      </c>
      <c r="E30" s="6">
        <f>IF(Tableau3[[#This Row],[Délai]]="",,WEEKNUM(Tableau3[[#This Row],[Délai]]))</f>
        <v>3</v>
      </c>
      <c r="F30">
        <f>Tableau3[[#This Row],[Etat1]]</f>
        <v>40</v>
      </c>
    </row>
    <row r="31" spans="1:6" hidden="1" x14ac:dyDescent="0.25">
      <c r="A31" s="3">
        <f>Tableau1[[#This Row],[Client]]</f>
        <v>2580</v>
      </c>
      <c r="B31" t="str">
        <f>LEFT(Tableau1[[#This Row],[Num_commande]],5)</f>
        <v>80758</v>
      </c>
      <c r="C31" t="str">
        <f>Tableau1[[#This Row],[Ref_2]]</f>
        <v>MARCINIAK</v>
      </c>
      <c r="D31" t="str">
        <f>LEFT(Tableau1[[#This Row],[daDateCommande]],10)</f>
        <v>20/12/2017</v>
      </c>
      <c r="E31" s="6">
        <f>IF(Tableau3[[#This Row],[Délai]]="",,WEEKNUM(Tableau3[[#This Row],[Délai]]))</f>
        <v>3</v>
      </c>
      <c r="F31">
        <f>Tableau3[[#This Row],[Etat1]]</f>
        <v>40</v>
      </c>
    </row>
    <row r="32" spans="1:6" hidden="1" x14ac:dyDescent="0.25">
      <c r="A32" s="3">
        <f>Tableau1[[#This Row],[Client]]</f>
        <v>2580</v>
      </c>
      <c r="B32" t="str">
        <f>LEFT(Tableau1[[#This Row],[Num_commande]],5)</f>
        <v>80599</v>
      </c>
      <c r="C32" t="str">
        <f>Tableau1[[#This Row],[Ref_2]]</f>
        <v>KERFF CLOES</v>
      </c>
      <c r="D32" t="str">
        <f>LEFT(Tableau1[[#This Row],[daDateCommande]],10)</f>
        <v xml:space="preserve">5/12/2017 </v>
      </c>
      <c r="E32" s="6">
        <f>IF(Tableau3[[#This Row],[Délai]]="",,WEEKNUM(Tableau3[[#This Row],[Délai]]))</f>
        <v>3</v>
      </c>
      <c r="F32">
        <f>Tableau3[[#This Row],[Etat1]]</f>
        <v>40</v>
      </c>
    </row>
    <row r="33" spans="1:6" hidden="1" x14ac:dyDescent="0.25">
      <c r="A33" s="3">
        <f>Tableau1[[#This Row],[Client]]</f>
        <v>2580</v>
      </c>
      <c r="B33" t="str">
        <f>LEFT(Tableau1[[#This Row],[Num_commande]],5)</f>
        <v>80757</v>
      </c>
      <c r="C33" t="str">
        <f>Tableau1[[#This Row],[Ref_2]]</f>
        <v>LICATA PORTE</v>
      </c>
      <c r="D33" t="str">
        <f>LEFT(Tableau1[[#This Row],[daDateCommande]],10)</f>
        <v>19/12/2017</v>
      </c>
      <c r="E33" s="6">
        <f>IF(Tableau3[[#This Row],[Délai]]="",,WEEKNUM(Tableau3[[#This Row],[Délai]]))</f>
        <v>3</v>
      </c>
      <c r="F33">
        <f>Tableau3[[#This Row],[Etat1]]</f>
        <v>30</v>
      </c>
    </row>
    <row r="34" spans="1:6" hidden="1" x14ac:dyDescent="0.25">
      <c r="A34" s="3" t="e">
        <f>Tableau1[[#This Row],[Client]]</f>
        <v>#VALUE!</v>
      </c>
      <c r="B34" t="e">
        <f>LEFT(Tableau1[[#This Row],[Num_commande]],5)</f>
        <v>#VALUE!</v>
      </c>
      <c r="C34" t="e">
        <f>Tableau1[[#This Row],[Ref_2]]</f>
        <v>#VALUE!</v>
      </c>
      <c r="D34" t="e">
        <f>LEFT(Tableau1[[#This Row],[daDateCommande]],10)</f>
        <v>#VALUE!</v>
      </c>
      <c r="E34" s="6" t="e">
        <f>IF(Tableau3[[#This Row],[Délai]]="",,WEEKNUM(Tableau3[[#This Row],[Délai]]))</f>
        <v>#VALUE!</v>
      </c>
      <c r="F34" t="e">
        <f>Tableau3[[#This Row],[Etat1]]</f>
        <v>#VALUE!</v>
      </c>
    </row>
    <row r="35" spans="1:6" hidden="1" x14ac:dyDescent="0.25">
      <c r="A35" s="3" t="e">
        <f>Tableau1[[#This Row],[Client]]</f>
        <v>#VALUE!</v>
      </c>
      <c r="B35" t="e">
        <f>LEFT(Tableau1[[#This Row],[Num_commande]],5)</f>
        <v>#VALUE!</v>
      </c>
      <c r="C35" t="e">
        <f>Tableau1[[#This Row],[Ref_2]]</f>
        <v>#VALUE!</v>
      </c>
      <c r="D35" t="e">
        <f>LEFT(Tableau1[[#This Row],[daDateCommande]],10)</f>
        <v>#VALUE!</v>
      </c>
      <c r="E35" s="6" t="e">
        <f>IF(Tableau3[[#This Row],[Délai]]="",,WEEKNUM(Tableau3[[#This Row],[Délai]]))</f>
        <v>#VALUE!</v>
      </c>
      <c r="F35" t="e">
        <f>Tableau3[[#This Row],[Etat1]]</f>
        <v>#VALUE!</v>
      </c>
    </row>
    <row r="36" spans="1:6" hidden="1" x14ac:dyDescent="0.25">
      <c r="A36" s="3" t="e">
        <f>Tableau1[[#This Row],[Client]]</f>
        <v>#VALUE!</v>
      </c>
      <c r="B36" t="e">
        <f>LEFT(Tableau1[[#This Row],[Num_commande]],5)</f>
        <v>#VALUE!</v>
      </c>
      <c r="C36" t="e">
        <f>Tableau1[[#This Row],[Ref_2]]</f>
        <v>#VALUE!</v>
      </c>
      <c r="D36" t="e">
        <f>LEFT(Tableau1[[#This Row],[daDateCommande]],10)</f>
        <v>#VALUE!</v>
      </c>
      <c r="E36" s="6" t="e">
        <f>IF(Tableau3[[#This Row],[Délai]]="",,WEEKNUM(Tableau3[[#This Row],[Délai]]))</f>
        <v>#VALUE!</v>
      </c>
      <c r="F36" t="e">
        <f>Tableau3[[#This Row],[Etat1]]</f>
        <v>#VALUE!</v>
      </c>
    </row>
    <row r="37" spans="1:6" hidden="1" x14ac:dyDescent="0.25">
      <c r="A37" s="3" t="e">
        <f>Tableau1[[#This Row],[Client]]</f>
        <v>#VALUE!</v>
      </c>
      <c r="B37" t="e">
        <f>LEFT(Tableau1[[#This Row],[Num_commande]],5)</f>
        <v>#VALUE!</v>
      </c>
      <c r="C37" t="e">
        <f>Tableau1[[#This Row],[Ref_2]]</f>
        <v>#VALUE!</v>
      </c>
      <c r="D37" t="e">
        <f>LEFT(Tableau1[[#This Row],[daDateCommande]],10)</f>
        <v>#VALUE!</v>
      </c>
      <c r="E37" s="6" t="e">
        <f>IF(Tableau3[[#This Row],[Délai]]="",,WEEKNUM(Tableau3[[#This Row],[Délai]]))</f>
        <v>#VALUE!</v>
      </c>
      <c r="F37" t="e">
        <f>Tableau3[[#This Row],[Etat1]]</f>
        <v>#VALUE!</v>
      </c>
    </row>
    <row r="38" spans="1:6" hidden="1" x14ac:dyDescent="0.25">
      <c r="A38" s="3" t="e">
        <f>Tableau1[[#This Row],[Client]]</f>
        <v>#VALUE!</v>
      </c>
      <c r="B38" t="e">
        <f>LEFT(Tableau1[[#This Row],[Num_commande]],5)</f>
        <v>#VALUE!</v>
      </c>
      <c r="C38" t="e">
        <f>Tableau1[[#This Row],[Ref_2]]</f>
        <v>#VALUE!</v>
      </c>
      <c r="D38" t="e">
        <f>LEFT(Tableau1[[#This Row],[daDateCommande]],10)</f>
        <v>#VALUE!</v>
      </c>
      <c r="E38" s="6" t="e">
        <f>IF(Tableau3[[#This Row],[Délai]]="",,WEEKNUM(Tableau3[[#This Row],[Délai]]))</f>
        <v>#VALUE!</v>
      </c>
      <c r="F38" t="e">
        <f>Tableau3[[#This Row],[Etat1]]</f>
        <v>#VALUE!</v>
      </c>
    </row>
    <row r="39" spans="1:6" hidden="1" x14ac:dyDescent="0.25">
      <c r="A39" s="3" t="e">
        <f>Tableau1[[#This Row],[Client]]</f>
        <v>#VALUE!</v>
      </c>
      <c r="B39" t="e">
        <f>LEFT(Tableau1[[#This Row],[Num_commande]],5)</f>
        <v>#VALUE!</v>
      </c>
      <c r="C39" t="e">
        <f>Tableau1[[#This Row],[Ref_2]]</f>
        <v>#VALUE!</v>
      </c>
      <c r="D39" t="e">
        <f>LEFT(Tableau1[[#This Row],[daDateCommande]],10)</f>
        <v>#VALUE!</v>
      </c>
      <c r="E39" s="6" t="e">
        <f>IF(Tableau3[[#This Row],[Délai]]="",,WEEKNUM(Tableau3[[#This Row],[Délai]]))</f>
        <v>#VALUE!</v>
      </c>
      <c r="F39" t="e">
        <f>Tableau3[[#This Row],[Etat1]]</f>
        <v>#VALUE!</v>
      </c>
    </row>
    <row r="40" spans="1:6" hidden="1" x14ac:dyDescent="0.25">
      <c r="A40" s="3" t="e">
        <f>Tableau1[[#This Row],[Client]]</f>
        <v>#VALUE!</v>
      </c>
      <c r="B40" t="e">
        <f>LEFT(Tableau1[[#This Row],[Num_commande]],5)</f>
        <v>#VALUE!</v>
      </c>
      <c r="C40" t="e">
        <f>Tableau1[[#This Row],[Ref_2]]</f>
        <v>#VALUE!</v>
      </c>
      <c r="D40" t="e">
        <f>LEFT(Tableau1[[#This Row],[daDateCommande]],10)</f>
        <v>#VALUE!</v>
      </c>
      <c r="E40" s="6" t="e">
        <f>IF(Tableau3[[#This Row],[Délai]]="",,WEEKNUM(Tableau3[[#This Row],[Délai]]))</f>
        <v>#VALUE!</v>
      </c>
      <c r="F40" t="e">
        <f>Tableau3[[#This Row],[Etat1]]</f>
        <v>#VALUE!</v>
      </c>
    </row>
    <row r="41" spans="1:6" hidden="1" x14ac:dyDescent="0.25">
      <c r="A41" s="3" t="e">
        <f>Tableau1[[#This Row],[Client]]</f>
        <v>#VALUE!</v>
      </c>
      <c r="B41" t="e">
        <f>LEFT(Tableau1[[#This Row],[Num_commande]],5)</f>
        <v>#VALUE!</v>
      </c>
      <c r="C41" t="e">
        <f>Tableau1[[#This Row],[Ref_2]]</f>
        <v>#VALUE!</v>
      </c>
      <c r="D41" t="e">
        <f>LEFT(Tableau1[[#This Row],[daDateCommande]],10)</f>
        <v>#VALUE!</v>
      </c>
      <c r="E41" s="6" t="e">
        <f>IF(Tableau3[[#This Row],[Délai]]="",,WEEKNUM(Tableau3[[#This Row],[Délai]]))</f>
        <v>#VALUE!</v>
      </c>
      <c r="F41" t="e">
        <f>Tableau3[[#This Row],[Etat1]]</f>
        <v>#VALUE!</v>
      </c>
    </row>
    <row r="42" spans="1:6" hidden="1" x14ac:dyDescent="0.25">
      <c r="A42" s="3" t="e">
        <f>Tableau1[[#This Row],[Client]]</f>
        <v>#VALUE!</v>
      </c>
      <c r="B42" t="e">
        <f>LEFT(Tableau1[[#This Row],[Num_commande]],5)</f>
        <v>#VALUE!</v>
      </c>
      <c r="C42" t="e">
        <f>Tableau1[[#This Row],[Ref_2]]</f>
        <v>#VALUE!</v>
      </c>
      <c r="D42" t="e">
        <f>LEFT(Tableau1[[#This Row],[daDateCommande]],10)</f>
        <v>#VALUE!</v>
      </c>
      <c r="E42" s="6" t="e">
        <f>IF(Tableau3[[#This Row],[Délai]]="",,WEEKNUM(Tableau3[[#This Row],[Délai]]))</f>
        <v>#VALUE!</v>
      </c>
      <c r="F42" t="e">
        <f>Tableau3[[#This Row],[Etat1]]</f>
        <v>#VALUE!</v>
      </c>
    </row>
    <row r="43" spans="1:6" hidden="1" x14ac:dyDescent="0.25">
      <c r="A43" s="3" t="e">
        <f>Tableau1[[#This Row],[Client]]</f>
        <v>#VALUE!</v>
      </c>
      <c r="B43" t="e">
        <f>LEFT(Tableau1[[#This Row],[Num_commande]],5)</f>
        <v>#VALUE!</v>
      </c>
      <c r="C43" t="e">
        <f>Tableau1[[#This Row],[Ref_2]]</f>
        <v>#VALUE!</v>
      </c>
      <c r="D43" t="e">
        <f>LEFT(Tableau1[[#This Row],[daDateCommande]],10)</f>
        <v>#VALUE!</v>
      </c>
      <c r="E43" s="6" t="e">
        <f>IF(Tableau3[[#This Row],[Délai]]="",,WEEKNUM(Tableau3[[#This Row],[Délai]]))</f>
        <v>#VALUE!</v>
      </c>
      <c r="F43" t="e">
        <f>Tableau3[[#This Row],[Etat1]]</f>
        <v>#VALUE!</v>
      </c>
    </row>
    <row r="44" spans="1:6" hidden="1" x14ac:dyDescent="0.25">
      <c r="A44" s="3" t="e">
        <f>Tableau1[[#This Row],[Client]]</f>
        <v>#VALUE!</v>
      </c>
      <c r="B44" t="e">
        <f>LEFT(Tableau1[[#This Row],[Num_commande]],5)</f>
        <v>#VALUE!</v>
      </c>
      <c r="C44" t="e">
        <f>Tableau1[[#This Row],[Ref_2]]</f>
        <v>#VALUE!</v>
      </c>
      <c r="D44" t="e">
        <f>LEFT(Tableau1[[#This Row],[daDateCommande]],10)</f>
        <v>#VALUE!</v>
      </c>
      <c r="E44" s="6" t="e">
        <f>IF(Tableau3[[#This Row],[Délai]]="",,WEEKNUM(Tableau3[[#This Row],[Délai]]))</f>
        <v>#VALUE!</v>
      </c>
      <c r="F44" t="e">
        <f>Tableau3[[#This Row],[Etat1]]</f>
        <v>#VALUE!</v>
      </c>
    </row>
    <row r="45" spans="1:6" hidden="1" x14ac:dyDescent="0.25">
      <c r="A45" s="3" t="e">
        <f>Tableau1[[#This Row],[Client]]</f>
        <v>#VALUE!</v>
      </c>
      <c r="B45" t="e">
        <f>LEFT(Tableau1[[#This Row],[Num_commande]],5)</f>
        <v>#VALUE!</v>
      </c>
      <c r="C45" t="e">
        <f>Tableau1[[#This Row],[Ref_2]]</f>
        <v>#VALUE!</v>
      </c>
      <c r="D45" t="e">
        <f>LEFT(Tableau1[[#This Row],[daDateCommande]],10)</f>
        <v>#VALUE!</v>
      </c>
      <c r="E45" s="6" t="e">
        <f>IF(Tableau3[[#This Row],[Délai]]="",,WEEKNUM(Tableau3[[#This Row],[Délai]]))</f>
        <v>#VALUE!</v>
      </c>
      <c r="F45" t="e">
        <f>Tableau3[[#This Row],[Etat1]]</f>
        <v>#VALUE!</v>
      </c>
    </row>
    <row r="46" spans="1:6" hidden="1" x14ac:dyDescent="0.25">
      <c r="A46" s="3" t="e">
        <f>Tableau1[[#This Row],[Client]]</f>
        <v>#VALUE!</v>
      </c>
      <c r="B46" t="e">
        <f>LEFT(Tableau1[[#This Row],[Num_commande]],5)</f>
        <v>#VALUE!</v>
      </c>
      <c r="C46" t="e">
        <f>Tableau1[[#This Row],[Ref_2]]</f>
        <v>#VALUE!</v>
      </c>
      <c r="D46" t="e">
        <f>LEFT(Tableau1[[#This Row],[daDateCommande]],10)</f>
        <v>#VALUE!</v>
      </c>
      <c r="E46" s="6" t="e">
        <f>IF(Tableau3[[#This Row],[Délai]]="",,WEEKNUM(Tableau3[[#This Row],[Délai]]))</f>
        <v>#VALUE!</v>
      </c>
      <c r="F46" t="e">
        <f>Tableau3[[#This Row],[Etat1]]</f>
        <v>#VALUE!</v>
      </c>
    </row>
    <row r="47" spans="1:6" hidden="1" x14ac:dyDescent="0.25">
      <c r="A47" s="3" t="e">
        <f>Tableau1[[#This Row],[Client]]</f>
        <v>#VALUE!</v>
      </c>
      <c r="B47" t="e">
        <f>LEFT(Tableau1[[#This Row],[Num_commande]],5)</f>
        <v>#VALUE!</v>
      </c>
      <c r="C47" t="e">
        <f>Tableau1[[#This Row],[Ref_2]]</f>
        <v>#VALUE!</v>
      </c>
      <c r="D47" t="e">
        <f>LEFT(Tableau1[[#This Row],[daDateCommande]],10)</f>
        <v>#VALUE!</v>
      </c>
      <c r="E47" s="6" t="e">
        <f>IF(Tableau3[[#This Row],[Délai]]="",,WEEKNUM(Tableau3[[#This Row],[Délai]]))</f>
        <v>#VALUE!</v>
      </c>
      <c r="F47" t="e">
        <f>Tableau3[[#This Row],[Etat1]]</f>
        <v>#VALUE!</v>
      </c>
    </row>
    <row r="48" spans="1:6" hidden="1" x14ac:dyDescent="0.25">
      <c r="A48" s="3" t="e">
        <f>Tableau1[[#This Row],[Client]]</f>
        <v>#VALUE!</v>
      </c>
      <c r="B48" t="e">
        <f>LEFT(Tableau1[[#This Row],[Num_commande]],5)</f>
        <v>#VALUE!</v>
      </c>
      <c r="C48" t="e">
        <f>Tableau1[[#This Row],[Ref_2]]</f>
        <v>#VALUE!</v>
      </c>
      <c r="D48" t="e">
        <f>LEFT(Tableau1[[#This Row],[daDateCommande]],10)</f>
        <v>#VALUE!</v>
      </c>
      <c r="E48" s="6" t="e">
        <f>IF(Tableau3[[#This Row],[Délai]]="",,WEEKNUM(Tableau3[[#This Row],[Délai]]))</f>
        <v>#VALUE!</v>
      </c>
      <c r="F48" t="e">
        <f>Tableau3[[#This Row],[Etat1]]</f>
        <v>#VALUE!</v>
      </c>
    </row>
    <row r="49" spans="1:6" hidden="1" x14ac:dyDescent="0.25">
      <c r="A49" s="3" t="e">
        <f>Tableau1[[#This Row],[Client]]</f>
        <v>#VALUE!</v>
      </c>
      <c r="B49" t="e">
        <f>LEFT(Tableau1[[#This Row],[Num_commande]],5)</f>
        <v>#VALUE!</v>
      </c>
      <c r="C49" t="e">
        <f>Tableau1[[#This Row],[Ref_2]]</f>
        <v>#VALUE!</v>
      </c>
      <c r="D49" t="e">
        <f>LEFT(Tableau1[[#This Row],[daDateCommande]],10)</f>
        <v>#VALUE!</v>
      </c>
      <c r="E49" s="6" t="e">
        <f>IF(Tableau3[[#This Row],[Délai]]="",,WEEKNUM(Tableau3[[#This Row],[Délai]]))</f>
        <v>#VALUE!</v>
      </c>
      <c r="F49" t="e">
        <f>Tableau3[[#This Row],[Etat1]]</f>
        <v>#VALUE!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3" sqref="A3:XFD133"/>
    </sheetView>
  </sheetViews>
  <sheetFormatPr baseColWidth="10" defaultRowHeight="15" x14ac:dyDescent="0.25"/>
  <cols>
    <col min="1" max="1" width="24.140625" bestFit="1" customWidth="1"/>
    <col min="2" max="2" width="24" bestFit="1" customWidth="1"/>
    <col min="3" max="3" width="17.5703125" bestFit="1" customWidth="1"/>
    <col min="4" max="4" width="19.85546875" bestFit="1" customWidth="1"/>
    <col min="5" max="5" width="18.42578125" bestFit="1" customWidth="1"/>
    <col min="6" max="6" width="40.7109375" bestFit="1" customWidth="1"/>
    <col min="7" max="7" width="18.140625" bestFit="1" customWidth="1"/>
    <col min="8" max="8" width="25.28515625" bestFit="1" customWidth="1"/>
    <col min="9" max="9" width="8.5703125" bestFit="1" customWidth="1"/>
    <col min="10" max="10" width="19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 t="s">
        <v>10</v>
      </c>
      <c r="B2" s="1" t="s">
        <v>42</v>
      </c>
      <c r="C2">
        <v>14532.88</v>
      </c>
      <c r="D2" s="1" t="s">
        <v>72</v>
      </c>
      <c r="E2" s="1" t="s">
        <v>104</v>
      </c>
      <c r="F2" s="1"/>
      <c r="G2" s="1" t="s">
        <v>144</v>
      </c>
      <c r="H2" s="1" t="s">
        <v>156</v>
      </c>
      <c r="I2">
        <v>2580</v>
      </c>
      <c r="J2" s="1" t="s">
        <v>159</v>
      </c>
    </row>
    <row r="3" spans="1:10" x14ac:dyDescent="0.25">
      <c r="A3" s="1" t="s">
        <v>11</v>
      </c>
      <c r="B3" s="1" t="s">
        <v>43</v>
      </c>
      <c r="C3">
        <v>110.36</v>
      </c>
      <c r="D3" s="1" t="s">
        <v>73</v>
      </c>
      <c r="E3" s="1" t="s">
        <v>105</v>
      </c>
      <c r="F3" s="1" t="s">
        <v>132</v>
      </c>
      <c r="G3" s="1" t="s">
        <v>145</v>
      </c>
      <c r="H3" s="1" t="s">
        <v>157</v>
      </c>
      <c r="I3">
        <v>2580</v>
      </c>
      <c r="J3" s="1" t="s">
        <v>159</v>
      </c>
    </row>
    <row r="4" spans="1:10" x14ac:dyDescent="0.25">
      <c r="A4" s="1" t="s">
        <v>12</v>
      </c>
      <c r="B4" s="1" t="s">
        <v>42</v>
      </c>
      <c r="C4">
        <v>794.29169999999999</v>
      </c>
      <c r="D4" s="1" t="s">
        <v>74</v>
      </c>
      <c r="E4" s="1" t="s">
        <v>106</v>
      </c>
      <c r="F4" s="1" t="s">
        <v>133</v>
      </c>
      <c r="G4" s="1" t="s">
        <v>146</v>
      </c>
      <c r="H4" s="1" t="s">
        <v>157</v>
      </c>
      <c r="I4">
        <v>2580</v>
      </c>
      <c r="J4" s="1" t="s">
        <v>160</v>
      </c>
    </row>
    <row r="5" spans="1:10" x14ac:dyDescent="0.25">
      <c r="A5" s="1" t="s">
        <v>13</v>
      </c>
      <c r="B5" s="1" t="s">
        <v>44</v>
      </c>
      <c r="C5">
        <v>0</v>
      </c>
      <c r="D5" s="1" t="s">
        <v>75</v>
      </c>
      <c r="E5" s="1"/>
      <c r="F5" s="1" t="s">
        <v>132</v>
      </c>
      <c r="G5" s="1" t="s">
        <v>145</v>
      </c>
      <c r="H5" s="1" t="s">
        <v>158</v>
      </c>
      <c r="I5">
        <v>2580</v>
      </c>
      <c r="J5" s="1" t="s">
        <v>159</v>
      </c>
    </row>
    <row r="6" spans="1:10" x14ac:dyDescent="0.25">
      <c r="A6" s="1" t="s">
        <v>14</v>
      </c>
      <c r="B6" s="1" t="s">
        <v>45</v>
      </c>
      <c r="C6">
        <v>8270.5509999999995</v>
      </c>
      <c r="D6" s="1" t="s">
        <v>76</v>
      </c>
      <c r="E6" s="1" t="s">
        <v>107</v>
      </c>
      <c r="F6" s="1" t="s">
        <v>136</v>
      </c>
      <c r="G6" s="1" t="s">
        <v>154</v>
      </c>
      <c r="H6" s="1" t="s">
        <v>157</v>
      </c>
      <c r="I6">
        <v>2580</v>
      </c>
      <c r="J6" s="1" t="s">
        <v>160</v>
      </c>
    </row>
    <row r="7" spans="1:10" x14ac:dyDescent="0.25">
      <c r="A7" s="1" t="s">
        <v>15</v>
      </c>
      <c r="B7" s="1" t="s">
        <v>46</v>
      </c>
      <c r="C7">
        <v>0</v>
      </c>
      <c r="D7" s="1" t="s">
        <v>77</v>
      </c>
      <c r="E7" s="1" t="s">
        <v>108</v>
      </c>
      <c r="F7" s="1" t="s">
        <v>133</v>
      </c>
      <c r="G7" s="1" t="s">
        <v>145</v>
      </c>
      <c r="H7" s="1" t="s">
        <v>156</v>
      </c>
      <c r="I7">
        <v>2580</v>
      </c>
      <c r="J7" s="1" t="s">
        <v>159</v>
      </c>
    </row>
    <row r="8" spans="1:10" x14ac:dyDescent="0.25">
      <c r="A8" s="1" t="s">
        <v>16</v>
      </c>
      <c r="B8" s="1" t="s">
        <v>47</v>
      </c>
      <c r="C8">
        <v>141.40620000000001</v>
      </c>
      <c r="D8" s="1" t="s">
        <v>78</v>
      </c>
      <c r="E8" s="1" t="s">
        <v>109</v>
      </c>
      <c r="F8" s="1" t="s">
        <v>133</v>
      </c>
      <c r="G8" s="1" t="s">
        <v>145</v>
      </c>
      <c r="H8" s="1" t="s">
        <v>156</v>
      </c>
      <c r="I8">
        <v>2580</v>
      </c>
      <c r="J8" s="1" t="s">
        <v>160</v>
      </c>
    </row>
    <row r="9" spans="1:10" x14ac:dyDescent="0.25">
      <c r="A9" s="1" t="s">
        <v>17</v>
      </c>
      <c r="B9" s="1" t="s">
        <v>48</v>
      </c>
      <c r="C9">
        <v>0</v>
      </c>
      <c r="D9" s="1" t="s">
        <v>79</v>
      </c>
      <c r="E9" s="1"/>
      <c r="F9" s="1" t="s">
        <v>137</v>
      </c>
      <c r="G9" s="1" t="s">
        <v>145</v>
      </c>
      <c r="H9" s="1" t="s">
        <v>158</v>
      </c>
      <c r="I9">
        <v>2580</v>
      </c>
      <c r="J9" s="1" t="s">
        <v>159</v>
      </c>
    </row>
    <row r="10" spans="1:10" x14ac:dyDescent="0.25">
      <c r="A10" s="1" t="s">
        <v>18</v>
      </c>
      <c r="B10" s="1" t="s">
        <v>49</v>
      </c>
      <c r="C10">
        <v>0</v>
      </c>
      <c r="D10" s="1" t="s">
        <v>80</v>
      </c>
      <c r="E10" s="1"/>
      <c r="F10" s="1" t="s">
        <v>135</v>
      </c>
      <c r="G10" s="1" t="s">
        <v>145</v>
      </c>
      <c r="H10" s="1" t="s">
        <v>158</v>
      </c>
      <c r="I10">
        <v>2580</v>
      </c>
      <c r="J10" s="1" t="s">
        <v>159</v>
      </c>
    </row>
    <row r="11" spans="1:10" x14ac:dyDescent="0.25">
      <c r="A11" s="1" t="s">
        <v>19</v>
      </c>
      <c r="B11" s="1" t="s">
        <v>50</v>
      </c>
      <c r="C11">
        <v>1505.3889999999999</v>
      </c>
      <c r="D11" s="1" t="s">
        <v>81</v>
      </c>
      <c r="E11" s="1" t="s">
        <v>110</v>
      </c>
      <c r="F11" s="1" t="s">
        <v>139</v>
      </c>
      <c r="G11" s="1" t="s">
        <v>149</v>
      </c>
      <c r="H11" s="1" t="s">
        <v>156</v>
      </c>
      <c r="I11">
        <v>2580</v>
      </c>
      <c r="J11" s="1" t="s">
        <v>160</v>
      </c>
    </row>
    <row r="12" spans="1:10" x14ac:dyDescent="0.25">
      <c r="A12" s="1" t="s">
        <v>20</v>
      </c>
      <c r="B12" s="1" t="s">
        <v>51</v>
      </c>
      <c r="C12">
        <v>244.5703</v>
      </c>
      <c r="D12" s="1" t="s">
        <v>82</v>
      </c>
      <c r="E12" s="1" t="s">
        <v>111</v>
      </c>
      <c r="F12" s="1" t="s">
        <v>132</v>
      </c>
      <c r="G12" s="1" t="s">
        <v>145</v>
      </c>
      <c r="H12" s="1" t="s">
        <v>157</v>
      </c>
      <c r="I12">
        <v>2580</v>
      </c>
      <c r="J12" s="1" t="s">
        <v>160</v>
      </c>
    </row>
    <row r="13" spans="1:10" x14ac:dyDescent="0.25">
      <c r="A13" s="1" t="s">
        <v>21</v>
      </c>
      <c r="B13" s="1" t="s">
        <v>52</v>
      </c>
      <c r="C13">
        <v>4605.125</v>
      </c>
      <c r="D13" s="1" t="s">
        <v>83</v>
      </c>
      <c r="E13" s="1"/>
      <c r="F13" s="1"/>
      <c r="G13" s="1" t="s">
        <v>148</v>
      </c>
      <c r="H13" s="1" t="s">
        <v>158</v>
      </c>
      <c r="I13">
        <v>2580</v>
      </c>
      <c r="J13" s="1" t="s">
        <v>159</v>
      </c>
    </row>
    <row r="14" spans="1:10" x14ac:dyDescent="0.25">
      <c r="A14" s="1" t="s">
        <v>22</v>
      </c>
      <c r="B14" s="1" t="s">
        <v>53</v>
      </c>
      <c r="C14">
        <v>1768.854</v>
      </c>
      <c r="D14" s="1" t="s">
        <v>84</v>
      </c>
      <c r="E14" s="1" t="s">
        <v>112</v>
      </c>
      <c r="F14" s="1" t="s">
        <v>140</v>
      </c>
      <c r="G14" s="1" t="s">
        <v>147</v>
      </c>
      <c r="H14" s="1" t="s">
        <v>156</v>
      </c>
      <c r="I14">
        <v>2580</v>
      </c>
      <c r="J14" s="1" t="s">
        <v>160</v>
      </c>
    </row>
    <row r="15" spans="1:10" x14ac:dyDescent="0.25">
      <c r="A15" s="1" t="s">
        <v>23</v>
      </c>
      <c r="B15" s="1" t="s">
        <v>49</v>
      </c>
      <c r="C15">
        <v>4511.4639999999999</v>
      </c>
      <c r="D15" s="1" t="s">
        <v>85</v>
      </c>
      <c r="E15" s="1" t="s">
        <v>113</v>
      </c>
      <c r="F15" s="1" t="s">
        <v>138</v>
      </c>
      <c r="G15" s="1" t="s">
        <v>153</v>
      </c>
      <c r="H15" s="1" t="s">
        <v>157</v>
      </c>
      <c r="I15">
        <v>2580</v>
      </c>
      <c r="J15" s="1" t="s">
        <v>160</v>
      </c>
    </row>
    <row r="16" spans="1:10" x14ac:dyDescent="0.25">
      <c r="A16" s="1" t="s">
        <v>24</v>
      </c>
      <c r="B16" s="1" t="s">
        <v>54</v>
      </c>
      <c r="C16">
        <v>728.41200000000003</v>
      </c>
      <c r="D16" s="1" t="s">
        <v>86</v>
      </c>
      <c r="E16" s="1" t="s">
        <v>114</v>
      </c>
      <c r="F16" s="1" t="s">
        <v>137</v>
      </c>
      <c r="G16" s="1" t="s">
        <v>149</v>
      </c>
      <c r="H16" s="1" t="s">
        <v>157</v>
      </c>
      <c r="I16">
        <v>2580</v>
      </c>
      <c r="J16" s="1" t="s">
        <v>160</v>
      </c>
    </row>
    <row r="17" spans="1:10" x14ac:dyDescent="0.25">
      <c r="A17" s="1" t="s">
        <v>25</v>
      </c>
      <c r="B17" s="1" t="s">
        <v>55</v>
      </c>
      <c r="C17">
        <v>2245.4479999999999</v>
      </c>
      <c r="D17" s="1" t="s">
        <v>87</v>
      </c>
      <c r="E17" s="1" t="s">
        <v>115</v>
      </c>
      <c r="F17" s="1" t="s">
        <v>141</v>
      </c>
      <c r="G17" s="1" t="s">
        <v>145</v>
      </c>
      <c r="H17" s="1" t="s">
        <v>156</v>
      </c>
      <c r="I17">
        <v>2580</v>
      </c>
      <c r="J17" s="1" t="s">
        <v>160</v>
      </c>
    </row>
    <row r="18" spans="1:10" x14ac:dyDescent="0.25">
      <c r="A18" s="1" t="s">
        <v>26</v>
      </c>
      <c r="B18" s="1" t="s">
        <v>56</v>
      </c>
      <c r="C18">
        <v>6774.6109999999999</v>
      </c>
      <c r="D18" s="1" t="s">
        <v>88</v>
      </c>
      <c r="E18" s="1" t="s">
        <v>116</v>
      </c>
      <c r="F18" s="1" t="s">
        <v>134</v>
      </c>
      <c r="G18" s="1" t="s">
        <v>150</v>
      </c>
      <c r="H18" s="1" t="s">
        <v>156</v>
      </c>
      <c r="I18">
        <v>2580</v>
      </c>
      <c r="J18" s="1" t="s">
        <v>160</v>
      </c>
    </row>
    <row r="19" spans="1:10" x14ac:dyDescent="0.25">
      <c r="A19" s="1" t="s">
        <v>27</v>
      </c>
      <c r="B19" s="1" t="s">
        <v>57</v>
      </c>
      <c r="C19">
        <v>2143.2440000000001</v>
      </c>
      <c r="D19" s="1" t="s">
        <v>89</v>
      </c>
      <c r="E19" s="1" t="s">
        <v>117</v>
      </c>
      <c r="F19" s="1" t="s">
        <v>134</v>
      </c>
      <c r="G19" s="1" t="s">
        <v>150</v>
      </c>
      <c r="H19" s="1" t="s">
        <v>156</v>
      </c>
      <c r="I19">
        <v>2580</v>
      </c>
      <c r="J19" s="1" t="s">
        <v>160</v>
      </c>
    </row>
    <row r="20" spans="1:10" x14ac:dyDescent="0.25">
      <c r="A20" s="1" t="s">
        <v>28</v>
      </c>
      <c r="B20" s="1" t="s">
        <v>58</v>
      </c>
      <c r="C20">
        <v>3218.42</v>
      </c>
      <c r="D20" s="1" t="s">
        <v>90</v>
      </c>
      <c r="E20" s="1" t="s">
        <v>118</v>
      </c>
      <c r="F20" s="1" t="s">
        <v>137</v>
      </c>
      <c r="G20" s="1" t="s">
        <v>150</v>
      </c>
      <c r="H20" s="1" t="s">
        <v>156</v>
      </c>
      <c r="I20">
        <v>2580</v>
      </c>
      <c r="J20" s="1" t="s">
        <v>160</v>
      </c>
    </row>
    <row r="21" spans="1:10" x14ac:dyDescent="0.25">
      <c r="A21" s="1" t="s">
        <v>29</v>
      </c>
      <c r="B21" s="1" t="s">
        <v>59</v>
      </c>
      <c r="C21">
        <v>2964.8359999999998</v>
      </c>
      <c r="D21" s="1" t="s">
        <v>91</v>
      </c>
      <c r="E21" s="1" t="s">
        <v>119</v>
      </c>
      <c r="F21" s="1" t="s">
        <v>138</v>
      </c>
      <c r="G21" s="1" t="s">
        <v>147</v>
      </c>
      <c r="H21" s="1" t="s">
        <v>156</v>
      </c>
      <c r="I21">
        <v>2580</v>
      </c>
      <c r="J21" s="1" t="s">
        <v>160</v>
      </c>
    </row>
    <row r="22" spans="1:10" x14ac:dyDescent="0.25">
      <c r="A22" s="1" t="s">
        <v>30</v>
      </c>
      <c r="B22" s="1" t="s">
        <v>60</v>
      </c>
      <c r="C22">
        <v>2751.683</v>
      </c>
      <c r="D22" s="1" t="s">
        <v>92</v>
      </c>
      <c r="E22" s="1" t="s">
        <v>120</v>
      </c>
      <c r="F22" s="1" t="s">
        <v>138</v>
      </c>
      <c r="G22" s="1" t="s">
        <v>155</v>
      </c>
      <c r="H22" s="1" t="s">
        <v>156</v>
      </c>
      <c r="I22">
        <v>2580</v>
      </c>
      <c r="J22" s="1" t="s">
        <v>160</v>
      </c>
    </row>
    <row r="23" spans="1:10" x14ac:dyDescent="0.25">
      <c r="A23" s="1" t="s">
        <v>31</v>
      </c>
      <c r="B23" s="1" t="s">
        <v>61</v>
      </c>
      <c r="C23">
        <v>8915.7180000000008</v>
      </c>
      <c r="D23" s="1" t="s">
        <v>93</v>
      </c>
      <c r="E23" s="1" t="s">
        <v>121</v>
      </c>
      <c r="F23" s="1" t="s">
        <v>142</v>
      </c>
      <c r="G23" s="1" t="s">
        <v>153</v>
      </c>
      <c r="H23" s="1" t="s">
        <v>157</v>
      </c>
      <c r="I23">
        <v>2580</v>
      </c>
      <c r="J23" s="1" t="s">
        <v>160</v>
      </c>
    </row>
    <row r="24" spans="1:10" x14ac:dyDescent="0.25">
      <c r="A24" s="1" t="s">
        <v>32</v>
      </c>
      <c r="B24" s="1" t="s">
        <v>62</v>
      </c>
      <c r="C24">
        <v>1816.463</v>
      </c>
      <c r="D24" s="1" t="s">
        <v>94</v>
      </c>
      <c r="E24" s="1" t="s">
        <v>122</v>
      </c>
      <c r="F24" s="1" t="s">
        <v>132</v>
      </c>
      <c r="G24" s="1" t="s">
        <v>145</v>
      </c>
      <c r="H24" s="1" t="s">
        <v>157</v>
      </c>
      <c r="I24">
        <v>2580</v>
      </c>
      <c r="J24" s="1" t="s">
        <v>160</v>
      </c>
    </row>
    <row r="25" spans="1:10" x14ac:dyDescent="0.25">
      <c r="A25" s="1" t="s">
        <v>33</v>
      </c>
      <c r="B25" s="1" t="s">
        <v>63</v>
      </c>
      <c r="C25">
        <v>472.00029999999998</v>
      </c>
      <c r="D25" s="1" t="s">
        <v>95</v>
      </c>
      <c r="E25" s="1" t="s">
        <v>123</v>
      </c>
      <c r="F25" s="1" t="s">
        <v>132</v>
      </c>
      <c r="G25" s="1" t="s">
        <v>145</v>
      </c>
      <c r="H25" s="1" t="s">
        <v>157</v>
      </c>
      <c r="I25">
        <v>2580</v>
      </c>
      <c r="J25" s="1" t="s">
        <v>160</v>
      </c>
    </row>
    <row r="26" spans="1:10" x14ac:dyDescent="0.25">
      <c r="A26" s="1" t="s">
        <v>34</v>
      </c>
      <c r="B26" s="1" t="s">
        <v>64</v>
      </c>
      <c r="C26">
        <v>1803.096</v>
      </c>
      <c r="D26" s="1" t="s">
        <v>96</v>
      </c>
      <c r="E26" s="1" t="s">
        <v>124</v>
      </c>
      <c r="F26" s="1" t="s">
        <v>132</v>
      </c>
      <c r="G26" s="1" t="s">
        <v>147</v>
      </c>
      <c r="H26" s="1" t="s">
        <v>157</v>
      </c>
      <c r="I26">
        <v>2580</v>
      </c>
      <c r="J26" s="1" t="s">
        <v>160</v>
      </c>
    </row>
    <row r="27" spans="1:10" x14ac:dyDescent="0.25">
      <c r="A27" s="1" t="s">
        <v>35</v>
      </c>
      <c r="B27" s="1" t="s">
        <v>65</v>
      </c>
      <c r="C27">
        <v>2574.3249999999998</v>
      </c>
      <c r="D27" s="1" t="s">
        <v>97</v>
      </c>
      <c r="E27" s="1" t="s">
        <v>125</v>
      </c>
      <c r="F27" s="1" t="s">
        <v>132</v>
      </c>
      <c r="G27" s="1" t="s">
        <v>152</v>
      </c>
      <c r="H27" s="1" t="s">
        <v>157</v>
      </c>
      <c r="I27">
        <v>2580</v>
      </c>
      <c r="J27" s="1" t="s">
        <v>160</v>
      </c>
    </row>
    <row r="28" spans="1:10" x14ac:dyDescent="0.25">
      <c r="A28" s="1" t="s">
        <v>36</v>
      </c>
      <c r="B28" s="1" t="s">
        <v>66</v>
      </c>
      <c r="C28">
        <v>1843.6569999999999</v>
      </c>
      <c r="D28" s="1" t="s">
        <v>98</v>
      </c>
      <c r="E28" s="1" t="s">
        <v>126</v>
      </c>
      <c r="F28" s="1" t="s">
        <v>137</v>
      </c>
      <c r="G28" s="1" t="s">
        <v>150</v>
      </c>
      <c r="H28" s="1" t="s">
        <v>156</v>
      </c>
      <c r="I28">
        <v>2580</v>
      </c>
      <c r="J28" s="1" t="s">
        <v>160</v>
      </c>
    </row>
    <row r="29" spans="1:10" x14ac:dyDescent="0.25">
      <c r="A29" s="1" t="s">
        <v>37</v>
      </c>
      <c r="B29" s="1" t="s">
        <v>67</v>
      </c>
      <c r="C29">
        <v>2623.9780000000001</v>
      </c>
      <c r="D29" s="1" t="s">
        <v>99</v>
      </c>
      <c r="E29" s="1" t="s">
        <v>127</v>
      </c>
      <c r="F29" s="1" t="s">
        <v>137</v>
      </c>
      <c r="G29" s="1" t="s">
        <v>150</v>
      </c>
      <c r="H29" s="1" t="s">
        <v>157</v>
      </c>
      <c r="I29">
        <v>2580</v>
      </c>
      <c r="J29" s="1" t="s">
        <v>160</v>
      </c>
    </row>
    <row r="30" spans="1:10" x14ac:dyDescent="0.25">
      <c r="A30" s="1" t="s">
        <v>38</v>
      </c>
      <c r="B30" s="1" t="s">
        <v>68</v>
      </c>
      <c r="C30">
        <v>2459.5889999999999</v>
      </c>
      <c r="D30" s="1" t="s">
        <v>100</v>
      </c>
      <c r="E30" s="1" t="s">
        <v>128</v>
      </c>
      <c r="F30" s="1" t="s">
        <v>138</v>
      </c>
      <c r="G30" s="1" t="s">
        <v>151</v>
      </c>
      <c r="H30" s="1" t="s">
        <v>157</v>
      </c>
      <c r="I30">
        <v>2580</v>
      </c>
      <c r="J30" s="1" t="s">
        <v>160</v>
      </c>
    </row>
    <row r="31" spans="1:10" x14ac:dyDescent="0.25">
      <c r="A31" s="1" t="s">
        <v>39</v>
      </c>
      <c r="B31" s="1" t="s">
        <v>69</v>
      </c>
      <c r="C31">
        <v>341.57119999999998</v>
      </c>
      <c r="D31" s="1" t="s">
        <v>101</v>
      </c>
      <c r="E31" s="1" t="s">
        <v>129</v>
      </c>
      <c r="F31" s="1" t="s">
        <v>133</v>
      </c>
      <c r="G31" s="1" t="s">
        <v>145</v>
      </c>
      <c r="H31" s="1" t="s">
        <v>157</v>
      </c>
      <c r="I31">
        <v>2580</v>
      </c>
      <c r="J31" s="1" t="s">
        <v>160</v>
      </c>
    </row>
    <row r="32" spans="1:10" x14ac:dyDescent="0.25">
      <c r="A32" s="1" t="s">
        <v>40</v>
      </c>
      <c r="B32" s="1" t="s">
        <v>70</v>
      </c>
      <c r="C32">
        <v>5843.9480000000003</v>
      </c>
      <c r="D32" s="1" t="s">
        <v>102</v>
      </c>
      <c r="E32" s="1" t="s">
        <v>130</v>
      </c>
      <c r="F32" s="1" t="s">
        <v>133</v>
      </c>
      <c r="G32" s="1" t="s">
        <v>150</v>
      </c>
      <c r="H32" s="1" t="s">
        <v>157</v>
      </c>
      <c r="I32">
        <v>2580</v>
      </c>
      <c r="J32" s="1" t="s">
        <v>160</v>
      </c>
    </row>
    <row r="33" spans="1:10" x14ac:dyDescent="0.25">
      <c r="A33" s="1" t="s">
        <v>41</v>
      </c>
      <c r="B33" s="1" t="s">
        <v>71</v>
      </c>
      <c r="C33">
        <v>477.82799999999997</v>
      </c>
      <c r="D33" s="1" t="s">
        <v>103</v>
      </c>
      <c r="E33" s="1" t="s">
        <v>131</v>
      </c>
      <c r="F33" s="1" t="s">
        <v>143</v>
      </c>
      <c r="G33" s="1" t="s">
        <v>145</v>
      </c>
      <c r="H33" s="1" t="s">
        <v>156</v>
      </c>
      <c r="I33">
        <v>2580</v>
      </c>
      <c r="J33" s="1" t="s">
        <v>160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15" workbookViewId="0">
      <selection activeCell="A34" sqref="A34:XFD133"/>
    </sheetView>
  </sheetViews>
  <sheetFormatPr baseColWidth="10" defaultRowHeight="15" x14ac:dyDescent="0.25"/>
  <sheetData>
    <row r="1" spans="1:2" x14ac:dyDescent="0.25">
      <c r="A1" t="s">
        <v>164</v>
      </c>
      <c r="B1" t="s">
        <v>166</v>
      </c>
    </row>
    <row r="2" spans="1:2" x14ac:dyDescent="0.25">
      <c r="A2" s="4" t="str">
        <f>LEFT(Tableau1[[#This Row],[Delai]],8)</f>
        <v/>
      </c>
      <c r="B2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3" spans="1:2" x14ac:dyDescent="0.25">
      <c r="A3" s="4" t="str">
        <f>LEFT(Tableau1[[#This Row],[Delai]],8)</f>
        <v>17/12/20</v>
      </c>
      <c r="B3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4" spans="1:2" x14ac:dyDescent="0.25">
      <c r="A4" s="4" t="str">
        <f>LEFT(Tableau1[[#This Row],[Delai]],8)</f>
        <v>18/01/20</v>
      </c>
      <c r="B4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5" spans="1:2" x14ac:dyDescent="0.25">
      <c r="A5" s="4" t="str">
        <f>LEFT(Tableau1[[#This Row],[Delai]],8)</f>
        <v>17/12/20</v>
      </c>
      <c r="B5" s="5">
        <f>IF(Tableau1[[#This Row],[oEtatProjet]]="2. Encommande_60",10,0)+IF(Tableau1[[#This Row],[oEtatProjet]]="3. Commande Validée_70",30,0)+IF(Tableau1[[#This Row],[oEtatProjet]]="Terminé (Informatique)_90",40,0)</f>
        <v>0</v>
      </c>
    </row>
    <row r="6" spans="1:2" x14ac:dyDescent="0.25">
      <c r="A6" s="4" t="str">
        <f>LEFT(Tableau1[[#This Row],[Delai]],8)</f>
        <v>18/01/31</v>
      </c>
      <c r="B6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7" spans="1:2" x14ac:dyDescent="0.25">
      <c r="A7" s="4" t="str">
        <f>LEFT(Tableau1[[#This Row],[Delai]],8)</f>
        <v>18/01/20</v>
      </c>
      <c r="B7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8" spans="1:2" x14ac:dyDescent="0.25">
      <c r="A8" s="4" t="str">
        <f>LEFT(Tableau1[[#This Row],[Delai]],8)</f>
        <v>18/01/20</v>
      </c>
      <c r="B8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9" spans="1:2" x14ac:dyDescent="0.25">
      <c r="A9" s="4" t="str">
        <f>LEFT(Tableau1[[#This Row],[Delai]],8)</f>
        <v>18/01/20</v>
      </c>
      <c r="B9" s="5">
        <f>IF(Tableau1[[#This Row],[oEtatProjet]]="2. Encommande_60",10,0)+IF(Tableau1[[#This Row],[oEtatProjet]]="3. Commande Validée_70",30,0)+IF(Tableau1[[#This Row],[oEtatProjet]]="Terminé (Informatique)_90",40,0)</f>
        <v>0</v>
      </c>
    </row>
    <row r="10" spans="1:2" x14ac:dyDescent="0.25">
      <c r="A10" s="4" t="str">
        <f>LEFT(Tableau1[[#This Row],[Delai]],8)</f>
        <v>18/01/20</v>
      </c>
      <c r="B10" s="5">
        <f>IF(Tableau1[[#This Row],[oEtatProjet]]="2. Encommande_60",10,0)+IF(Tableau1[[#This Row],[oEtatProjet]]="3. Commande Validée_70",30,0)+IF(Tableau1[[#This Row],[oEtatProjet]]="Terminé (Informatique)_90",40,0)</f>
        <v>0</v>
      </c>
    </row>
    <row r="11" spans="1:2" x14ac:dyDescent="0.25">
      <c r="A11" s="4" t="str">
        <f>LEFT(Tableau1[[#This Row],[Delai]],8)</f>
        <v>18/01/17</v>
      </c>
      <c r="B11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12" spans="1:2" x14ac:dyDescent="0.25">
      <c r="A12" s="4" t="str">
        <f>LEFT(Tableau1[[#This Row],[Delai]],8)</f>
        <v>17/12/20</v>
      </c>
      <c r="B12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13" spans="1:2" x14ac:dyDescent="0.25">
      <c r="A13" s="4" t="str">
        <f>LEFT(Tableau1[[#This Row],[Delai]],8)</f>
        <v/>
      </c>
      <c r="B13" s="5">
        <f>IF(Tableau1[[#This Row],[oEtatProjet]]="2. Encommande_60",10,0)+IF(Tableau1[[#This Row],[oEtatProjet]]="3. Commande Validée_70",30,0)+IF(Tableau1[[#This Row],[oEtatProjet]]="Terminé (Informatique)_90",40,0)</f>
        <v>0</v>
      </c>
    </row>
    <row r="14" spans="1:2" x14ac:dyDescent="0.25">
      <c r="A14" s="4" t="str">
        <f>LEFT(Tableau1[[#This Row],[Delai]],8)</f>
        <v>17/12/13</v>
      </c>
      <c r="B14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15" spans="1:2" x14ac:dyDescent="0.25">
      <c r="A15" s="4" t="str">
        <f>LEFT(Tableau1[[#This Row],[Delai]],8)</f>
        <v>18/01/20</v>
      </c>
      <c r="B15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16" spans="1:2" x14ac:dyDescent="0.25">
      <c r="A16" s="4" t="str">
        <f>LEFT(Tableau1[[#This Row],[Delai]],8)</f>
        <v>18/01/20</v>
      </c>
      <c r="B16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17" spans="1:2" x14ac:dyDescent="0.25">
      <c r="A17" s="4" t="str">
        <f>LEFT(Tableau1[[#This Row],[Delai]],8)</f>
        <v>17/11/29</v>
      </c>
      <c r="B17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18" spans="1:2" x14ac:dyDescent="0.25">
      <c r="A18" s="4" t="str">
        <f>LEFT(Tableau1[[#This Row],[Delai]],8)</f>
        <v>18/01/20</v>
      </c>
      <c r="B18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19" spans="1:2" x14ac:dyDescent="0.25">
      <c r="A19" s="4" t="str">
        <f>LEFT(Tableau1[[#This Row],[Delai]],8)</f>
        <v>18/01/20</v>
      </c>
      <c r="B19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20" spans="1:2" x14ac:dyDescent="0.25">
      <c r="A20" s="4" t="str">
        <f>LEFT(Tableau1[[#This Row],[Delai]],8)</f>
        <v>18/01/20</v>
      </c>
      <c r="B20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21" spans="1:2" x14ac:dyDescent="0.25">
      <c r="A21" s="4" t="str">
        <f>LEFT(Tableau1[[#This Row],[Delai]],8)</f>
        <v>18/01/20</v>
      </c>
      <c r="B21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22" spans="1:2" x14ac:dyDescent="0.25">
      <c r="A22" s="4" t="str">
        <f>LEFT(Tableau1[[#This Row],[Delai]],8)</f>
        <v>18/01/20</v>
      </c>
      <c r="B22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23" spans="1:2" x14ac:dyDescent="0.25">
      <c r="A23" s="4" t="str">
        <f>LEFT(Tableau1[[#This Row],[Delai]],8)</f>
        <v>18/01/31</v>
      </c>
      <c r="B23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24" spans="1:2" x14ac:dyDescent="0.25">
      <c r="A24" s="4" t="str">
        <f>LEFT(Tableau1[[#This Row],[Delai]],8)</f>
        <v>17/12/20</v>
      </c>
      <c r="B24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25" spans="1:2" x14ac:dyDescent="0.25">
      <c r="A25" s="4" t="str">
        <f>LEFT(Tableau1[[#This Row],[Delai]],8)</f>
        <v>17/12/20</v>
      </c>
      <c r="B25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26" spans="1:2" x14ac:dyDescent="0.25">
      <c r="A26" s="4" t="str">
        <f>LEFT(Tableau1[[#This Row],[Delai]],8)</f>
        <v>17/12/20</v>
      </c>
      <c r="B26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27" spans="1:2" x14ac:dyDescent="0.25">
      <c r="A27" s="4" t="str">
        <f>LEFT(Tableau1[[#This Row],[Delai]],8)</f>
        <v>17/12/20</v>
      </c>
      <c r="B27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28" spans="1:2" x14ac:dyDescent="0.25">
      <c r="A28" s="4" t="str">
        <f>LEFT(Tableau1[[#This Row],[Delai]],8)</f>
        <v>18/01/20</v>
      </c>
      <c r="B28" s="5">
        <f>IF(Tableau1[[#This Row],[oEtatProjet]]="2. Encommande_60",10,0)+IF(Tableau1[[#This Row],[oEtatProjet]]="3. Commande Validée_70",30,0)+IF(Tableau1[[#This Row],[oEtatProjet]]="Terminé (Informatique)_90",40,0)</f>
        <v>30</v>
      </c>
    </row>
    <row r="29" spans="1:2" x14ac:dyDescent="0.25">
      <c r="A29" s="4" t="str">
        <f>LEFT(Tableau1[[#This Row],[Delai]],8)</f>
        <v>18/01/20</v>
      </c>
      <c r="B29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30" spans="1:2" x14ac:dyDescent="0.25">
      <c r="A30" s="4" t="str">
        <f>LEFT(Tableau1[[#This Row],[Delai]],8)</f>
        <v>18/01/20</v>
      </c>
      <c r="B30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31" spans="1:2" x14ac:dyDescent="0.25">
      <c r="A31" s="4" t="str">
        <f>LEFT(Tableau1[[#This Row],[Delai]],8)</f>
        <v>18/01/20</v>
      </c>
      <c r="B31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32" spans="1:2" x14ac:dyDescent="0.25">
      <c r="A32" s="4" t="str">
        <f>LEFT(Tableau1[[#This Row],[Delai]],8)</f>
        <v>18/01/20</v>
      </c>
      <c r="B32" s="5">
        <f>IF(Tableau1[[#This Row],[oEtatProjet]]="2. Encommande_60",10,0)+IF(Tableau1[[#This Row],[oEtatProjet]]="3. Commande Validée_70",30,0)+IF(Tableau1[[#This Row],[oEtatProjet]]="Terminé (Informatique)_90",40,0)</f>
        <v>40</v>
      </c>
    </row>
    <row r="33" spans="1:2" x14ac:dyDescent="0.25">
      <c r="A33" s="4" t="str">
        <f>LEFT(Tableau1[[#This Row],[Delai]],8)</f>
        <v>18/01/12</v>
      </c>
      <c r="B33" s="5">
        <f>IF(Tableau1[[#This Row],[oEtatProjet]]="2. Encommande_60",10,0)+IF(Tableau1[[#This Row],[oEtatProjet]]="3. Commande Validée_70",30,0)+IF(Tableau1[[#This Row],[oEtatProjet]]="Terminé (Informatique)_90",40,0)</f>
        <v>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Export</vt:lpstr>
      <vt:lpstr>Entrée</vt:lpstr>
      <vt:lpstr>Calcul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dcterms:created xsi:type="dcterms:W3CDTF">2018-01-31T12:03:30Z</dcterms:created>
  <dcterms:modified xsi:type="dcterms:W3CDTF">2018-01-31T14:40:09Z</dcterms:modified>
</cp:coreProperties>
</file>